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Незнанова Н О\Desktop\САЙТ\"/>
    </mc:Choice>
  </mc:AlternateContent>
  <bookViews>
    <workbookView xWindow="0" yWindow="0" windowWidth="28800" windowHeight="12330" activeTab="1"/>
  </bookViews>
  <sheets>
    <sheet name="РНД" sheetId="1" r:id="rId1"/>
    <sheet name="Вибуття" sheetId="4" r:id="rId2"/>
    <sheet name="Середній бал" sheetId="3" r:id="rId3"/>
  </sheets>
  <calcPr calcId="162913"/>
</workbook>
</file>

<file path=xl/calcChain.xml><?xml version="1.0" encoding="utf-8"?>
<calcChain xmlns="http://schemas.openxmlformats.org/spreadsheetml/2006/main">
  <c r="Z24" i="3" l="1"/>
  <c r="C6" i="4" l="1"/>
  <c r="M5" i="4"/>
  <c r="AC8" i="3" l="1"/>
  <c r="AC15" i="3"/>
  <c r="C13" i="4" l="1"/>
  <c r="D13" i="4"/>
  <c r="E13" i="4"/>
  <c r="F13" i="4"/>
  <c r="G13" i="4"/>
  <c r="H13" i="4"/>
  <c r="I13" i="4"/>
  <c r="J13" i="4"/>
  <c r="K13" i="4"/>
  <c r="L13" i="4"/>
  <c r="N14" i="1"/>
  <c r="M14" i="1"/>
  <c r="L14" i="1"/>
  <c r="J14" i="1" l="1"/>
  <c r="L15" i="4" l="1"/>
  <c r="K15" i="4"/>
  <c r="J15" i="4"/>
  <c r="I15" i="4"/>
  <c r="H15" i="4"/>
  <c r="G15" i="4"/>
  <c r="F15" i="4"/>
  <c r="E15" i="4"/>
  <c r="D15" i="4"/>
  <c r="C15" i="4"/>
  <c r="B15" i="4"/>
  <c r="B13" i="4"/>
  <c r="B6" i="4"/>
  <c r="R14" i="1" l="1"/>
  <c r="U14" i="1"/>
  <c r="T14" i="1"/>
  <c r="R35" i="1"/>
  <c r="N25" i="3" l="1"/>
  <c r="O24" i="3"/>
  <c r="I24" i="3"/>
  <c r="AC4" i="3"/>
  <c r="K24" i="3" l="1"/>
  <c r="U35" i="1" l="1"/>
  <c r="T35" i="1"/>
  <c r="S35" i="1"/>
  <c r="U29" i="1"/>
  <c r="T29" i="1"/>
  <c r="S29" i="1"/>
  <c r="R29" i="1"/>
  <c r="R37" i="1" s="1"/>
  <c r="U37" i="1" l="1"/>
  <c r="W20" i="3" l="1"/>
  <c r="W25" i="3" s="1"/>
  <c r="D20" i="3"/>
  <c r="AC13" i="3"/>
  <c r="M15" i="4" l="1"/>
  <c r="L6" i="4"/>
  <c r="L16" i="4" s="1"/>
  <c r="K6" i="4"/>
  <c r="J6" i="4"/>
  <c r="J16" i="4" s="1"/>
  <c r="I6" i="4"/>
  <c r="I16" i="4" s="1"/>
  <c r="H6" i="4"/>
  <c r="G6" i="4"/>
  <c r="G16" i="4" s="1"/>
  <c r="F6" i="4"/>
  <c r="F16" i="4" s="1"/>
  <c r="E6" i="4"/>
  <c r="E16" i="4" s="1"/>
  <c r="D6" i="4"/>
  <c r="D16" i="4" s="1"/>
  <c r="C16" i="4"/>
  <c r="M13" i="4" l="1"/>
  <c r="B16" i="4"/>
  <c r="AC3" i="3" l="1"/>
  <c r="B5" i="3"/>
  <c r="D5" i="3"/>
  <c r="F5" i="3"/>
  <c r="I5" i="3"/>
  <c r="Q5" i="3"/>
  <c r="AC6" i="3"/>
  <c r="AC7" i="3"/>
  <c r="AC9" i="3"/>
  <c r="AC10" i="3"/>
  <c r="AC11" i="3"/>
  <c r="AC12" i="3"/>
  <c r="AC14" i="3"/>
  <c r="AC16" i="3"/>
  <c r="AC17" i="3"/>
  <c r="AC19" i="3"/>
  <c r="B20" i="3"/>
  <c r="C20" i="3"/>
  <c r="C25" i="3" s="1"/>
  <c r="E20" i="3"/>
  <c r="F20" i="3"/>
  <c r="G20" i="3"/>
  <c r="H20" i="3"/>
  <c r="I20" i="3"/>
  <c r="J20" i="3"/>
  <c r="L20" i="3"/>
  <c r="M20" i="3"/>
  <c r="N20" i="3"/>
  <c r="P20" i="3"/>
  <c r="Q20" i="3"/>
  <c r="R20" i="3"/>
  <c r="S20" i="3"/>
  <c r="S25" i="3" s="1"/>
  <c r="T20" i="3"/>
  <c r="U20" i="3"/>
  <c r="X20" i="3"/>
  <c r="X25" i="3" s="1"/>
  <c r="Y20" i="3"/>
  <c r="Y25" i="3" s="1"/>
  <c r="Z20" i="3"/>
  <c r="AB20" i="3"/>
  <c r="AC20" i="3"/>
  <c r="AC21" i="3"/>
  <c r="AC22" i="3"/>
  <c r="AC23" i="3"/>
  <c r="B24" i="3"/>
  <c r="D24" i="3"/>
  <c r="E24" i="3"/>
  <c r="F24" i="3"/>
  <c r="G24" i="3"/>
  <c r="H24" i="3"/>
  <c r="J24" i="3"/>
  <c r="L24" i="3"/>
  <c r="M24" i="3"/>
  <c r="P24" i="3"/>
  <c r="P25" i="3" s="1"/>
  <c r="R24" i="3"/>
  <c r="T24" i="3"/>
  <c r="U24" i="3"/>
  <c r="V24" i="3"/>
  <c r="V25" i="3" s="1"/>
  <c r="AA24" i="3"/>
  <c r="AA25" i="3" s="1"/>
  <c r="AB24" i="3"/>
  <c r="K25" i="3"/>
  <c r="B25" i="3" l="1"/>
  <c r="I25" i="3"/>
  <c r="AB25" i="3"/>
  <c r="G25" i="3"/>
  <c r="F25" i="3"/>
  <c r="E25" i="3"/>
  <c r="D25" i="3"/>
  <c r="J25" i="3"/>
  <c r="AC5" i="3"/>
  <c r="U25" i="3"/>
  <c r="R25" i="3"/>
  <c r="T25" i="3"/>
  <c r="Q25" i="3"/>
  <c r="L25" i="3"/>
  <c r="M25" i="3"/>
  <c r="AC24" i="3"/>
  <c r="H25" i="3"/>
  <c r="AC25" i="3" l="1"/>
  <c r="J35" i="1"/>
  <c r="N29" i="1"/>
  <c r="S14" i="1"/>
  <c r="C35" i="1"/>
  <c r="D35" i="1"/>
  <c r="E35" i="1"/>
  <c r="F35" i="1"/>
  <c r="G35" i="1"/>
  <c r="H35" i="1"/>
  <c r="I35" i="1"/>
  <c r="K35" i="1"/>
  <c r="L35" i="1"/>
  <c r="M35" i="1"/>
  <c r="N35" i="1"/>
  <c r="O35" i="1"/>
  <c r="P35" i="1"/>
  <c r="Q35" i="1"/>
  <c r="B35" i="1"/>
  <c r="C29" i="1"/>
  <c r="D29" i="1"/>
  <c r="E29" i="1"/>
  <c r="F29" i="1"/>
  <c r="G29" i="1"/>
  <c r="H29" i="1"/>
  <c r="I29" i="1"/>
  <c r="J29" i="1"/>
  <c r="K29" i="1"/>
  <c r="L29" i="1"/>
  <c r="M29" i="1"/>
  <c r="O29" i="1"/>
  <c r="P29" i="1"/>
  <c r="Q29" i="1"/>
  <c r="B29" i="1"/>
  <c r="C14" i="1"/>
  <c r="D14" i="1"/>
  <c r="E14" i="1"/>
  <c r="F14" i="1"/>
  <c r="G14" i="1"/>
  <c r="H14" i="1"/>
  <c r="I14" i="1"/>
  <c r="K14" i="1"/>
  <c r="O14" i="1"/>
  <c r="P14" i="1"/>
  <c r="Q14" i="1"/>
  <c r="B14" i="1"/>
  <c r="S37" i="1" l="1"/>
  <c r="H37" i="1"/>
  <c r="F37" i="1"/>
  <c r="P37" i="1"/>
  <c r="J37" i="1"/>
  <c r="T37" i="1"/>
  <c r="L37" i="1"/>
  <c r="N37" i="1"/>
  <c r="Q37" i="1"/>
  <c r="M37" i="1"/>
  <c r="B37" i="1"/>
  <c r="K37" i="1"/>
  <c r="G37" i="1"/>
  <c r="E37" i="1"/>
  <c r="O37" i="1"/>
  <c r="D37" i="1"/>
  <c r="C37" i="1"/>
  <c r="I37" i="1"/>
  <c r="M16" i="4"/>
  <c r="H16" i="4"/>
</calcChain>
</file>

<file path=xl/sharedStrings.xml><?xml version="1.0" encoding="utf-8"?>
<sst xmlns="http://schemas.openxmlformats.org/spreadsheetml/2006/main" count="166" uniqueCount="118">
  <si>
    <t>є учнів</t>
  </si>
  <si>
    <t>всього атестовано</t>
  </si>
  <si>
    <t>К-ть учнів, що мають рівень знань</t>
  </si>
  <si>
    <t>% відвідування</t>
  </si>
  <si>
    <t>чорнобильців</t>
  </si>
  <si>
    <t>сиріт</t>
  </si>
  <si>
    <t>під опікою</t>
  </si>
  <si>
    <t>початковий</t>
  </si>
  <si>
    <t>середній</t>
  </si>
  <si>
    <t>достатній</t>
  </si>
  <si>
    <t>високий</t>
  </si>
  <si>
    <t>1-х класів</t>
  </si>
  <si>
    <t>2-х класів</t>
  </si>
  <si>
    <t>3-11 кл.</t>
  </si>
  <si>
    <t>по хворобі</t>
  </si>
  <si>
    <t>за заявами батьків</t>
  </si>
  <si>
    <t>без поважних причин</t>
  </si>
  <si>
    <t>1-а</t>
  </si>
  <si>
    <t>1-б</t>
  </si>
  <si>
    <t>2-а</t>
  </si>
  <si>
    <t>2-б</t>
  </si>
  <si>
    <t>2-в</t>
  </si>
  <si>
    <t>3-а</t>
  </si>
  <si>
    <t>3-б</t>
  </si>
  <si>
    <t>4-а</t>
  </si>
  <si>
    <t>4-б</t>
  </si>
  <si>
    <t>5-а</t>
  </si>
  <si>
    <t>5-б</t>
  </si>
  <si>
    <t>6-а</t>
  </si>
  <si>
    <t>6-б</t>
  </si>
  <si>
    <t>7-а</t>
  </si>
  <si>
    <t>7-б</t>
  </si>
  <si>
    <t>8-м</t>
  </si>
  <si>
    <t>Разом</t>
  </si>
  <si>
    <t xml:space="preserve">середній бал по школі - </t>
  </si>
  <si>
    <t>Клас</t>
  </si>
  <si>
    <t>прибуло</t>
  </si>
  <si>
    <t>вибуло</t>
  </si>
  <si>
    <t>малозабезпечених</t>
  </si>
  <si>
    <t>к-ть дітей</t>
  </si>
  <si>
    <t>К-ть неатестов. учнів</t>
  </si>
  <si>
    <t>причини пропусків уроків        (у %)</t>
  </si>
  <si>
    <t>всього          5-9 кл.</t>
  </si>
  <si>
    <t>всього       10-11 кл.</t>
  </si>
  <si>
    <t>укр.мова</t>
  </si>
  <si>
    <t>рос.мова</t>
  </si>
  <si>
    <t>англ.мова</t>
  </si>
  <si>
    <t>геометрія</t>
  </si>
  <si>
    <t>алгебра</t>
  </si>
  <si>
    <t>математика</t>
  </si>
  <si>
    <t>фізика</t>
  </si>
  <si>
    <t>астрономія</t>
  </si>
  <si>
    <t>історія Укр.</t>
  </si>
  <si>
    <t>всесвітня іст.</t>
  </si>
  <si>
    <t>право</t>
  </si>
  <si>
    <t>географія</t>
  </si>
  <si>
    <t>природозн.</t>
  </si>
  <si>
    <t>біологія</t>
  </si>
  <si>
    <t>основи здоров'я</t>
  </si>
  <si>
    <t>хімія</t>
  </si>
  <si>
    <t>фізкультура</t>
  </si>
  <si>
    <t>трудове навч.</t>
  </si>
  <si>
    <t>технології</t>
  </si>
  <si>
    <t>образотв. мист.</t>
  </si>
  <si>
    <t>всього      1-4 кл.</t>
  </si>
  <si>
    <t>всього      5-9 кл.</t>
  </si>
  <si>
    <t>всього      10-11 кл.</t>
  </si>
  <si>
    <t>інформатика</t>
  </si>
  <si>
    <t>музичне мистецтво</t>
  </si>
  <si>
    <t>зарубіжна літ.</t>
  </si>
  <si>
    <t>клас</t>
  </si>
  <si>
    <t>В школи міста</t>
  </si>
  <si>
    <t>виїхали</t>
  </si>
  <si>
    <t>в школу-інтернат</t>
  </si>
  <si>
    <t>вечірня школа</t>
  </si>
  <si>
    <t>в межах школи</t>
  </si>
  <si>
    <t>ЦППРК/армія</t>
  </si>
  <si>
    <t>В ДНЗ</t>
  </si>
  <si>
    <t>смерть</t>
  </si>
  <si>
    <t>всього</t>
  </si>
  <si>
    <t>з міста</t>
  </si>
  <si>
    <t>за кордон</t>
  </si>
  <si>
    <t>на лікування</t>
  </si>
  <si>
    <t>Разом в 1-4 кл.</t>
  </si>
  <si>
    <t>Разом в 5-9 кл.</t>
  </si>
  <si>
    <t>Разом в 10-11 кл.</t>
  </si>
  <si>
    <t>Всього</t>
  </si>
  <si>
    <t>8-а</t>
  </si>
  <si>
    <t>9-м</t>
  </si>
  <si>
    <t>мистецтво</t>
  </si>
  <si>
    <t>%</t>
  </si>
  <si>
    <t>9-а</t>
  </si>
  <si>
    <t>10-м</t>
  </si>
  <si>
    <t>Громадянська освіта</t>
  </si>
  <si>
    <t>В коледж</t>
  </si>
  <si>
    <t>5-в</t>
  </si>
  <si>
    <t>8-ф</t>
  </si>
  <si>
    <t>11-м</t>
  </si>
  <si>
    <t>було учнів на 05.09.19</t>
  </si>
  <si>
    <t>7-Б</t>
  </si>
  <si>
    <t>Результати навчальних досягнень учнів Смілянської загальноосвітньої школи І-ІІІ ступенів №7 Смілянської міської ради Черкаської області    за  І семестр 2020-2021 навчальний рік</t>
  </si>
  <si>
    <t>3-в</t>
  </si>
  <si>
    <t>всього          1-4 кл.</t>
  </si>
  <si>
    <t>було учнів на 05.09.20</t>
  </si>
  <si>
    <t>6-в</t>
  </si>
  <si>
    <t>9-ф</t>
  </si>
  <si>
    <t>10-ф</t>
  </si>
  <si>
    <t>Директор                                                                     М.В.Криворучко</t>
  </si>
  <si>
    <t>Вибуття учнів по школі за  І семестр 2020-2021 н.р.</t>
  </si>
  <si>
    <t>5-А</t>
  </si>
  <si>
    <t>6-Б</t>
  </si>
  <si>
    <t>6-В</t>
  </si>
  <si>
    <t>7-А</t>
  </si>
  <si>
    <t>8-Ф</t>
  </si>
  <si>
    <t>10-Ф</t>
  </si>
  <si>
    <r>
      <rPr>
        <b/>
        <sz val="10"/>
        <rFont val="Times New Roman"/>
        <family val="1"/>
        <charset val="204"/>
      </rPr>
      <t>Середній</t>
    </r>
    <r>
      <rPr>
        <b/>
        <sz val="10"/>
        <color theme="1"/>
        <rFont val="Times New Roman"/>
        <family val="1"/>
        <charset val="204"/>
      </rPr>
      <t xml:space="preserve"> бал навчальних досягнень учнів Смілянської загальноосвітньої школи І-ІІІ ступенів №7 Смілянської міської ради Черкаської області за І семестр 2020-2021 навчального року</t>
    </r>
  </si>
  <si>
    <t>укр.література/літ. читання</t>
  </si>
  <si>
    <t>Захист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</si>
</sst>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textRotation="90" wrapText="1"/>
    </xf>
    <xf numFmtId="0" fontId="3" fillId="0" borderId="1" xfId="0" applyFont="1" applyBorder="1" applyAlignment="1">
      <alignment textRotation="90"/>
    </xf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/>
    <xf numFmtId="0" fontId="4" fillId="0" borderId="0" xfId="0" applyFont="1"/>
    <xf numFmtId="0" fontId="5" fillId="0" borderId="0" xfId="0" applyFont="1" applyBorder="1"/>
    <xf numFmtId="0" fontId="6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7" fillId="0" borderId="1" xfId="0" quotePrefix="1" applyNumberFormat="1" applyFont="1" applyBorder="1" applyAlignment="1">
      <alignment horizontal="center"/>
    </xf>
    <xf numFmtId="0" fontId="8" fillId="0" borderId="1" xfId="0" applyFont="1" applyBorder="1" applyAlignment="1">
      <alignment horizontal="center" textRotation="90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Fill="1" applyBorder="1" applyAlignment="1">
      <alignment horizontal="center" textRotation="90"/>
    </xf>
    <xf numFmtId="0" fontId="8" fillId="0" borderId="1" xfId="0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textRotation="90"/>
    </xf>
    <xf numFmtId="164" fontId="8" fillId="3" borderId="4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0" xfId="0" applyFont="1" applyAlignment="1"/>
    <xf numFmtId="0" fontId="10" fillId="0" borderId="0" xfId="0" applyFont="1"/>
    <xf numFmtId="164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/>
    </xf>
    <xf numFmtId="0" fontId="11" fillId="0" borderId="1" xfId="0" applyFont="1" applyBorder="1" applyAlignment="1">
      <alignment textRotation="90"/>
    </xf>
    <xf numFmtId="0" fontId="11" fillId="0" borderId="1" xfId="0" applyFont="1" applyBorder="1"/>
    <xf numFmtId="0" fontId="12" fillId="5" borderId="1" xfId="0" applyFont="1" applyFill="1" applyBorder="1" applyAlignment="1">
      <alignment wrapText="1"/>
    </xf>
    <xf numFmtId="0" fontId="13" fillId="4" borderId="1" xfId="0" applyFont="1" applyFill="1" applyBorder="1"/>
    <xf numFmtId="164" fontId="6" fillId="0" borderId="1" xfId="0" applyNumberFormat="1" applyFont="1" applyBorder="1" applyAlignment="1">
      <alignment horizontal="center"/>
    </xf>
    <xf numFmtId="0" fontId="14" fillId="0" borderId="0" xfId="0" applyFont="1"/>
    <xf numFmtId="0" fontId="8" fillId="4" borderId="1" xfId="0" applyFont="1" applyFill="1" applyBorder="1" applyAlignment="1">
      <alignment horizontal="center" textRotation="90" wrapText="1"/>
    </xf>
    <xf numFmtId="0" fontId="3" fillId="0" borderId="1" xfId="0" applyFont="1" applyFill="1" applyBorder="1"/>
    <xf numFmtId="0" fontId="0" fillId="0" borderId="0" xfId="0" applyFill="1"/>
    <xf numFmtId="0" fontId="6" fillId="0" borderId="1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3" fillId="0" borderId="1" xfId="0" applyFont="1" applyFill="1" applyBorder="1" applyAlignment="1">
      <alignment horizontal="left"/>
    </xf>
    <xf numFmtId="2" fontId="7" fillId="2" borderId="1" xfId="0" applyNumberFormat="1" applyFont="1" applyFill="1" applyBorder="1" applyAlignment="1">
      <alignment horizontal="center"/>
    </xf>
    <xf numFmtId="0" fontId="16" fillId="0" borderId="9" xfId="0" applyFont="1" applyBorder="1" applyAlignment="1">
      <alignment vertical="center"/>
    </xf>
    <xf numFmtId="0" fontId="0" fillId="0" borderId="10" xfId="0" applyBorder="1"/>
    <xf numFmtId="0" fontId="16" fillId="0" borderId="10" xfId="0" applyFont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6" fillId="8" borderId="9" xfId="0" applyFont="1" applyFill="1" applyBorder="1" applyAlignment="1">
      <alignment vertical="center" wrapText="1"/>
    </xf>
    <xf numFmtId="0" fontId="16" fillId="8" borderId="10" xfId="0" applyFont="1" applyFill="1" applyBorder="1" applyAlignment="1">
      <alignment horizontal="center" vertical="center"/>
    </xf>
    <xf numFmtId="0" fontId="0" fillId="8" borderId="10" xfId="0" applyFill="1" applyBorder="1"/>
    <xf numFmtId="164" fontId="7" fillId="3" borderId="1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textRotation="90"/>
    </xf>
    <xf numFmtId="0" fontId="3" fillId="0" borderId="8" xfId="0" applyFont="1" applyBorder="1" applyAlignment="1">
      <alignment horizontal="center" textRotation="90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7" xfId="0" applyFont="1" applyBorder="1" applyAlignment="1">
      <alignment horizontal="center" textRotation="90" wrapText="1"/>
    </xf>
    <xf numFmtId="0" fontId="11" fillId="0" borderId="8" xfId="0" applyFont="1" applyBorder="1" applyAlignment="1">
      <alignment horizontal="center" textRotation="90" wrapText="1"/>
    </xf>
    <xf numFmtId="0" fontId="11" fillId="0" borderId="7" xfId="0" applyFont="1" applyBorder="1" applyAlignment="1">
      <alignment horizontal="center" textRotation="90"/>
    </xf>
    <xf numFmtId="0" fontId="11" fillId="0" borderId="8" xfId="0" applyFont="1" applyBorder="1" applyAlignment="1">
      <alignment horizontal="center" textRotation="90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47"/>
  <sheetViews>
    <sheetView view="pageBreakPreview" topLeftCell="A10" zoomScale="93" zoomScaleSheetLayoutView="93" workbookViewId="0">
      <selection activeCell="B55" sqref="B55"/>
    </sheetView>
  </sheetViews>
  <sheetFormatPr defaultRowHeight="15" x14ac:dyDescent="0.25"/>
  <cols>
    <col min="1" max="1" width="7.140625" customWidth="1"/>
    <col min="2" max="2" width="6.42578125" customWidth="1"/>
    <col min="3" max="4" width="5.7109375" customWidth="1"/>
    <col min="5" max="5" width="6.5703125" customWidth="1"/>
    <col min="6" max="6" width="4.85546875" customWidth="1"/>
    <col min="7" max="8" width="4.5703125" customWidth="1"/>
    <col min="9" max="9" width="5.85546875" customWidth="1"/>
    <col min="10" max="10" width="6.7109375" customWidth="1"/>
    <col min="11" max="11" width="5.5703125" customWidth="1"/>
    <col min="12" max="12" width="6.140625" customWidth="1"/>
    <col min="13" max="14" width="6.5703125" customWidth="1"/>
    <col min="15" max="15" width="6" customWidth="1"/>
    <col min="16" max="17" width="5.5703125" customWidth="1"/>
    <col min="18" max="18" width="7.28515625" customWidth="1"/>
    <col min="19" max="19" width="5.7109375" customWidth="1"/>
    <col min="20" max="20" width="8.28515625" customWidth="1"/>
    <col min="21" max="21" width="7.42578125" customWidth="1"/>
  </cols>
  <sheetData>
    <row r="1" spans="1:21" ht="28.5" customHeight="1" x14ac:dyDescent="0.25">
      <c r="A1" s="78" t="s">
        <v>100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28.5" customHeight="1" x14ac:dyDescent="0.25">
      <c r="A2" s="71" t="s">
        <v>35</v>
      </c>
      <c r="B2" s="76" t="s">
        <v>103</v>
      </c>
      <c r="C2" s="71" t="s">
        <v>36</v>
      </c>
      <c r="D2" s="71" t="s">
        <v>37</v>
      </c>
      <c r="E2" s="71" t="s">
        <v>0</v>
      </c>
      <c r="F2" s="73" t="s">
        <v>39</v>
      </c>
      <c r="G2" s="74"/>
      <c r="H2" s="74"/>
      <c r="I2" s="75"/>
      <c r="J2" s="76" t="s">
        <v>1</v>
      </c>
      <c r="K2" s="68" t="s">
        <v>2</v>
      </c>
      <c r="L2" s="69"/>
      <c r="M2" s="69"/>
      <c r="N2" s="70"/>
      <c r="O2" s="68" t="s">
        <v>40</v>
      </c>
      <c r="P2" s="69"/>
      <c r="Q2" s="70"/>
      <c r="R2" s="71" t="s">
        <v>3</v>
      </c>
      <c r="S2" s="68" t="s">
        <v>41</v>
      </c>
      <c r="T2" s="69"/>
      <c r="U2" s="70"/>
    </row>
    <row r="3" spans="1:21" ht="49.5" customHeight="1" x14ac:dyDescent="0.25">
      <c r="A3" s="72"/>
      <c r="B3" s="77"/>
      <c r="C3" s="72"/>
      <c r="D3" s="72"/>
      <c r="E3" s="72"/>
      <c r="F3" s="8" t="s">
        <v>4</v>
      </c>
      <c r="G3" s="9" t="s">
        <v>5</v>
      </c>
      <c r="H3" s="9" t="s">
        <v>6</v>
      </c>
      <c r="I3" s="8" t="s">
        <v>38</v>
      </c>
      <c r="J3" s="77"/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  <c r="Q3" s="9" t="s">
        <v>13</v>
      </c>
      <c r="R3" s="72"/>
      <c r="S3" s="9" t="s">
        <v>14</v>
      </c>
      <c r="T3" s="8" t="s">
        <v>15</v>
      </c>
      <c r="U3" s="8" t="s">
        <v>16</v>
      </c>
    </row>
    <row r="4" spans="1:21" x14ac:dyDescent="0.25">
      <c r="A4" s="11" t="s">
        <v>17</v>
      </c>
      <c r="B4" s="6">
        <v>30</v>
      </c>
      <c r="C4" s="16"/>
      <c r="D4" s="6"/>
      <c r="E4" s="16">
        <v>30</v>
      </c>
      <c r="F4" s="6"/>
      <c r="G4" s="6"/>
      <c r="H4" s="6"/>
      <c r="I4" s="6"/>
      <c r="J4" s="6"/>
      <c r="K4" s="6"/>
      <c r="L4" s="6"/>
      <c r="M4" s="6"/>
      <c r="N4" s="6"/>
      <c r="O4" s="16">
        <v>30</v>
      </c>
      <c r="P4" s="6"/>
      <c r="Q4" s="6"/>
      <c r="R4" s="6">
        <v>97.6</v>
      </c>
      <c r="S4" s="6">
        <v>2.4</v>
      </c>
      <c r="T4" s="6"/>
      <c r="U4" s="6">
        <v>0</v>
      </c>
    </row>
    <row r="5" spans="1:21" x14ac:dyDescent="0.25">
      <c r="A5" s="11" t="s">
        <v>18</v>
      </c>
      <c r="B5" s="6">
        <v>25</v>
      </c>
      <c r="C5" s="6">
        <v>3</v>
      </c>
      <c r="D5" s="6">
        <v>2</v>
      </c>
      <c r="E5" s="16">
        <v>26</v>
      </c>
      <c r="F5" s="6"/>
      <c r="G5" s="6"/>
      <c r="H5" s="6"/>
      <c r="I5" s="6">
        <v>1</v>
      </c>
      <c r="J5" s="6"/>
      <c r="K5" s="6"/>
      <c r="L5" s="6"/>
      <c r="M5" s="6"/>
      <c r="N5" s="6"/>
      <c r="O5" s="16">
        <v>26</v>
      </c>
      <c r="P5" s="6"/>
      <c r="Q5" s="6"/>
      <c r="R5" s="6">
        <v>92</v>
      </c>
      <c r="S5" s="6">
        <v>8</v>
      </c>
      <c r="T5" s="6"/>
      <c r="U5" s="6">
        <v>0</v>
      </c>
    </row>
    <row r="6" spans="1:21" x14ac:dyDescent="0.25">
      <c r="A6" s="11" t="s">
        <v>19</v>
      </c>
      <c r="B6" s="6">
        <v>26</v>
      </c>
      <c r="C6" s="6"/>
      <c r="D6" s="6"/>
      <c r="E6" s="6">
        <v>26</v>
      </c>
      <c r="F6" s="6"/>
      <c r="G6" s="6"/>
      <c r="H6" s="6"/>
      <c r="I6" s="6">
        <v>1</v>
      </c>
      <c r="J6" s="6"/>
      <c r="K6" s="6"/>
      <c r="L6" s="6"/>
      <c r="M6" s="6"/>
      <c r="N6" s="6"/>
      <c r="O6" s="6"/>
      <c r="P6" s="6">
        <v>26</v>
      </c>
      <c r="Q6" s="6"/>
      <c r="R6" s="6">
        <v>95.1</v>
      </c>
      <c r="S6" s="6">
        <v>4.9000000000000004</v>
      </c>
      <c r="T6" s="6"/>
      <c r="U6" s="6">
        <v>0</v>
      </c>
    </row>
    <row r="7" spans="1:21" x14ac:dyDescent="0.25">
      <c r="A7" s="11" t="s">
        <v>20</v>
      </c>
      <c r="B7" s="6">
        <v>28</v>
      </c>
      <c r="C7" s="6"/>
      <c r="D7" s="6"/>
      <c r="E7" s="16">
        <v>28</v>
      </c>
      <c r="F7" s="6"/>
      <c r="G7" s="6"/>
      <c r="H7" s="6"/>
      <c r="I7" s="6"/>
      <c r="J7" s="6"/>
      <c r="K7" s="6"/>
      <c r="L7" s="6"/>
      <c r="M7" s="6"/>
      <c r="N7" s="6"/>
      <c r="O7" s="6"/>
      <c r="P7" s="16">
        <v>28</v>
      </c>
      <c r="Q7" s="6"/>
      <c r="R7" s="6">
        <v>94.9</v>
      </c>
      <c r="S7" s="6">
        <v>3.4</v>
      </c>
      <c r="T7" s="6">
        <v>1.7</v>
      </c>
      <c r="U7" s="6">
        <v>0</v>
      </c>
    </row>
    <row r="8" spans="1:21" x14ac:dyDescent="0.25">
      <c r="A8" s="11" t="s">
        <v>21</v>
      </c>
      <c r="B8" s="6">
        <v>24</v>
      </c>
      <c r="C8" s="6"/>
      <c r="D8" s="6"/>
      <c r="E8" s="6">
        <v>24</v>
      </c>
      <c r="F8" s="6"/>
      <c r="G8" s="6"/>
      <c r="H8" s="6"/>
      <c r="I8" s="6">
        <v>4</v>
      </c>
      <c r="J8" s="6"/>
      <c r="K8" s="6"/>
      <c r="L8" s="6"/>
      <c r="M8" s="6"/>
      <c r="N8" s="6"/>
      <c r="O8" s="6"/>
      <c r="P8" s="6">
        <v>24</v>
      </c>
      <c r="Q8" s="6"/>
      <c r="R8" s="6">
        <v>96</v>
      </c>
      <c r="S8" s="6"/>
      <c r="T8" s="6"/>
      <c r="U8" s="6">
        <v>0</v>
      </c>
    </row>
    <row r="9" spans="1:21" x14ac:dyDescent="0.25">
      <c r="A9" s="11" t="s">
        <v>22</v>
      </c>
      <c r="B9" s="6">
        <v>30</v>
      </c>
      <c r="C9" s="6"/>
      <c r="D9" s="6"/>
      <c r="E9" s="6">
        <v>30</v>
      </c>
      <c r="F9" s="6"/>
      <c r="G9" s="6"/>
      <c r="H9" s="6"/>
      <c r="I9" s="6"/>
      <c r="J9" s="6">
        <v>30</v>
      </c>
      <c r="K9" s="6"/>
      <c r="L9" s="6"/>
      <c r="M9" s="6"/>
      <c r="N9" s="6"/>
      <c r="O9" s="6"/>
      <c r="P9" s="6"/>
      <c r="Q9" s="6"/>
      <c r="R9" s="6">
        <v>96.9</v>
      </c>
      <c r="S9" s="6">
        <v>2.6</v>
      </c>
      <c r="T9" s="6">
        <v>0.5</v>
      </c>
      <c r="U9" s="6">
        <v>0</v>
      </c>
    </row>
    <row r="10" spans="1:21" x14ac:dyDescent="0.25">
      <c r="A10" s="11" t="s">
        <v>23</v>
      </c>
      <c r="B10" s="6">
        <v>26</v>
      </c>
      <c r="C10" s="6"/>
      <c r="D10" s="6"/>
      <c r="E10" s="6">
        <v>26</v>
      </c>
      <c r="F10" s="6"/>
      <c r="G10" s="6"/>
      <c r="H10" s="6"/>
      <c r="I10" s="6">
        <v>1</v>
      </c>
      <c r="J10" s="6">
        <v>26</v>
      </c>
      <c r="K10" s="6"/>
      <c r="L10" s="6"/>
      <c r="M10" s="6"/>
      <c r="N10" s="6"/>
      <c r="O10" s="6"/>
      <c r="P10" s="6"/>
      <c r="Q10" s="6"/>
      <c r="R10" s="6">
        <v>96.4</v>
      </c>
      <c r="S10" s="6">
        <v>2.8</v>
      </c>
      <c r="T10" s="6">
        <v>0.6</v>
      </c>
      <c r="U10" s="6">
        <v>0.2</v>
      </c>
    </row>
    <row r="11" spans="1:21" x14ac:dyDescent="0.25">
      <c r="A11" s="11" t="s">
        <v>101</v>
      </c>
      <c r="B11" s="6">
        <v>25</v>
      </c>
      <c r="C11" s="6">
        <v>1</v>
      </c>
      <c r="D11" s="6"/>
      <c r="E11" s="20">
        <v>26</v>
      </c>
      <c r="F11" s="6"/>
      <c r="G11" s="6"/>
      <c r="H11" s="6"/>
      <c r="I11" s="6">
        <v>1</v>
      </c>
      <c r="J11" s="6">
        <v>26</v>
      </c>
      <c r="K11" s="6"/>
      <c r="L11" s="6"/>
      <c r="M11" s="6"/>
      <c r="N11" s="6"/>
      <c r="O11" s="6"/>
      <c r="P11" s="6"/>
      <c r="Q11" s="6"/>
      <c r="R11" s="6">
        <v>86.3</v>
      </c>
      <c r="S11" s="6">
        <v>11.6</v>
      </c>
      <c r="T11" s="6">
        <v>2.1</v>
      </c>
      <c r="U11" s="6">
        <v>0</v>
      </c>
    </row>
    <row r="12" spans="1:21" x14ac:dyDescent="0.25">
      <c r="A12" s="11" t="s">
        <v>24</v>
      </c>
      <c r="B12" s="6">
        <v>34</v>
      </c>
      <c r="C12" s="6"/>
      <c r="D12" s="6"/>
      <c r="E12" s="6">
        <v>34</v>
      </c>
      <c r="F12" s="6"/>
      <c r="G12" s="6"/>
      <c r="H12" s="6"/>
      <c r="I12" s="6"/>
      <c r="J12" s="6">
        <v>34</v>
      </c>
      <c r="K12" s="6">
        <v>0</v>
      </c>
      <c r="L12" s="6">
        <v>7</v>
      </c>
      <c r="M12" s="6">
        <v>23</v>
      </c>
      <c r="N12" s="6">
        <v>4</v>
      </c>
      <c r="O12" s="6"/>
      <c r="P12" s="6"/>
      <c r="Q12" s="6"/>
      <c r="R12" s="6">
        <v>94.4</v>
      </c>
      <c r="S12" s="6">
        <v>5.6</v>
      </c>
      <c r="T12" s="6">
        <v>0</v>
      </c>
      <c r="U12" s="6">
        <v>0</v>
      </c>
    </row>
    <row r="13" spans="1:21" x14ac:dyDescent="0.25">
      <c r="A13" s="11" t="s">
        <v>25</v>
      </c>
      <c r="B13" s="6">
        <v>32</v>
      </c>
      <c r="C13" s="6"/>
      <c r="D13" s="6">
        <v>1</v>
      </c>
      <c r="E13" s="6">
        <v>31</v>
      </c>
      <c r="F13" s="6"/>
      <c r="G13" s="6"/>
      <c r="H13" s="6"/>
      <c r="I13" s="6">
        <v>3</v>
      </c>
      <c r="J13" s="6">
        <v>31</v>
      </c>
      <c r="K13" s="6">
        <v>0</v>
      </c>
      <c r="L13" s="6">
        <v>10</v>
      </c>
      <c r="M13" s="6">
        <v>20</v>
      </c>
      <c r="N13" s="6">
        <v>1</v>
      </c>
      <c r="O13" s="6"/>
      <c r="P13" s="6"/>
      <c r="Q13" s="6"/>
      <c r="R13" s="6">
        <v>99.6</v>
      </c>
      <c r="S13" s="6">
        <v>0.2</v>
      </c>
      <c r="T13" s="6">
        <v>0.2</v>
      </c>
      <c r="U13" s="6">
        <v>0</v>
      </c>
    </row>
    <row r="14" spans="1:21" ht="27.75" customHeight="1" x14ac:dyDescent="0.25">
      <c r="A14" s="12" t="s">
        <v>102</v>
      </c>
      <c r="B14" s="5">
        <f t="shared" ref="B14:K14" si="0">SUM(B4:B13)</f>
        <v>280</v>
      </c>
      <c r="C14" s="5">
        <f t="shared" si="0"/>
        <v>4</v>
      </c>
      <c r="D14" s="5">
        <f t="shared" si="0"/>
        <v>3</v>
      </c>
      <c r="E14" s="5">
        <f t="shared" si="0"/>
        <v>281</v>
      </c>
      <c r="F14" s="5">
        <f t="shared" si="0"/>
        <v>0</v>
      </c>
      <c r="G14" s="5">
        <f t="shared" si="0"/>
        <v>0</v>
      </c>
      <c r="H14" s="5">
        <f t="shared" si="0"/>
        <v>0</v>
      </c>
      <c r="I14" s="5">
        <f t="shared" si="0"/>
        <v>11</v>
      </c>
      <c r="J14" s="5">
        <f t="shared" si="0"/>
        <v>147</v>
      </c>
      <c r="K14" s="5">
        <f t="shared" si="0"/>
        <v>0</v>
      </c>
      <c r="L14" s="5">
        <f>SUM(L10:L13)</f>
        <v>17</v>
      </c>
      <c r="M14" s="5">
        <f>SUM(M10:M13)</f>
        <v>43</v>
      </c>
      <c r="N14" s="5">
        <f>SUM(N10:N13)</f>
        <v>5</v>
      </c>
      <c r="O14" s="5">
        <f>SUM(O4:O13)</f>
        <v>56</v>
      </c>
      <c r="P14" s="5">
        <f>SUM(P4:P13)</f>
        <v>78</v>
      </c>
      <c r="Q14" s="5">
        <f>SUM(Q4:Q13)</f>
        <v>0</v>
      </c>
      <c r="R14" s="48">
        <f>AVERAGE(R4:R13)</f>
        <v>94.919999999999987</v>
      </c>
      <c r="S14" s="48">
        <f>AVERAGE(S4:S13)</f>
        <v>4.6111111111111116</v>
      </c>
      <c r="T14" s="48">
        <f>AVERAGE(T4:T13)</f>
        <v>0.85000000000000009</v>
      </c>
      <c r="U14" s="21">
        <f>AVERAGE(U4:U13)</f>
        <v>0.02</v>
      </c>
    </row>
    <row r="15" spans="1:21" s="46" customFormat="1" x14ac:dyDescent="0.25">
      <c r="A15" s="45" t="s">
        <v>26</v>
      </c>
      <c r="B15" s="47">
        <v>24</v>
      </c>
      <c r="C15" s="20"/>
      <c r="D15" s="20">
        <v>1</v>
      </c>
      <c r="E15" s="20">
        <v>23</v>
      </c>
      <c r="F15" s="20"/>
      <c r="G15" s="20"/>
      <c r="H15" s="20">
        <v>1</v>
      </c>
      <c r="I15" s="20">
        <v>1</v>
      </c>
      <c r="J15" s="20">
        <v>23</v>
      </c>
      <c r="K15" s="20">
        <v>0</v>
      </c>
      <c r="L15" s="20">
        <v>3</v>
      </c>
      <c r="M15" s="20">
        <v>19</v>
      </c>
      <c r="N15" s="20">
        <v>1</v>
      </c>
      <c r="O15" s="20"/>
      <c r="P15" s="20"/>
      <c r="Q15" s="20"/>
      <c r="R15" s="20">
        <v>92.31</v>
      </c>
      <c r="S15" s="20">
        <v>6.7</v>
      </c>
      <c r="T15" s="20">
        <v>1</v>
      </c>
      <c r="U15" s="20">
        <v>0</v>
      </c>
    </row>
    <row r="16" spans="1:21" x14ac:dyDescent="0.25">
      <c r="A16" s="45" t="s">
        <v>27</v>
      </c>
      <c r="B16" s="47">
        <v>26</v>
      </c>
      <c r="C16" s="20"/>
      <c r="D16" s="20"/>
      <c r="E16" s="20">
        <v>26</v>
      </c>
      <c r="F16" s="20"/>
      <c r="G16" s="20"/>
      <c r="H16" s="20"/>
      <c r="I16" s="20"/>
      <c r="J16" s="20">
        <v>26</v>
      </c>
      <c r="K16" s="20">
        <v>0</v>
      </c>
      <c r="L16" s="20">
        <v>5</v>
      </c>
      <c r="M16" s="20">
        <v>20</v>
      </c>
      <c r="N16" s="20">
        <v>1</v>
      </c>
      <c r="O16" s="20"/>
      <c r="P16" s="20"/>
      <c r="Q16" s="20"/>
      <c r="R16" s="20">
        <v>91.5</v>
      </c>
      <c r="S16" s="20">
        <v>6.6</v>
      </c>
      <c r="T16" s="20">
        <v>1.9</v>
      </c>
      <c r="U16" s="20">
        <v>0</v>
      </c>
    </row>
    <row r="17" spans="1:21" x14ac:dyDescent="0.25">
      <c r="A17" s="45" t="s">
        <v>95</v>
      </c>
      <c r="B17" s="47">
        <v>20</v>
      </c>
      <c r="C17" s="20"/>
      <c r="D17" s="20"/>
      <c r="E17" s="20">
        <v>20</v>
      </c>
      <c r="F17" s="20"/>
      <c r="G17" s="20"/>
      <c r="H17" s="20"/>
      <c r="I17" s="20">
        <v>1</v>
      </c>
      <c r="J17" s="20">
        <v>20</v>
      </c>
      <c r="K17" s="20">
        <v>0</v>
      </c>
      <c r="L17" s="20">
        <v>4</v>
      </c>
      <c r="M17" s="20">
        <v>15</v>
      </c>
      <c r="N17" s="20">
        <v>1</v>
      </c>
      <c r="O17" s="20"/>
      <c r="P17" s="20"/>
      <c r="Q17" s="20"/>
      <c r="R17" s="20">
        <v>85.5</v>
      </c>
      <c r="S17" s="20">
        <v>9.6999999999999993</v>
      </c>
      <c r="T17" s="20">
        <v>4.8</v>
      </c>
      <c r="U17" s="20">
        <v>0</v>
      </c>
    </row>
    <row r="18" spans="1:21" x14ac:dyDescent="0.25">
      <c r="A18" s="45" t="s">
        <v>28</v>
      </c>
      <c r="B18" s="20">
        <v>29</v>
      </c>
      <c r="C18" s="20"/>
      <c r="D18" s="20"/>
      <c r="E18" s="20">
        <v>29</v>
      </c>
      <c r="F18" s="20">
        <v>2</v>
      </c>
      <c r="G18" s="20"/>
      <c r="H18" s="20"/>
      <c r="I18" s="20"/>
      <c r="J18" s="20">
        <v>29</v>
      </c>
      <c r="K18" s="20">
        <v>0</v>
      </c>
      <c r="L18" s="20">
        <v>1</v>
      </c>
      <c r="M18" s="20">
        <v>19</v>
      </c>
      <c r="N18" s="20">
        <v>9</v>
      </c>
      <c r="O18" s="20"/>
      <c r="P18" s="20"/>
      <c r="Q18" s="20"/>
      <c r="R18" s="20">
        <v>82.6</v>
      </c>
      <c r="S18" s="20">
        <v>16.5</v>
      </c>
      <c r="T18" s="20">
        <v>0.9</v>
      </c>
      <c r="U18" s="20">
        <v>0</v>
      </c>
    </row>
    <row r="19" spans="1:21" x14ac:dyDescent="0.25">
      <c r="A19" s="45" t="s">
        <v>29</v>
      </c>
      <c r="B19" s="20">
        <v>24</v>
      </c>
      <c r="C19" s="20"/>
      <c r="D19" s="20">
        <v>2</v>
      </c>
      <c r="E19" s="20">
        <v>22</v>
      </c>
      <c r="F19" s="20">
        <v>1</v>
      </c>
      <c r="G19" s="20"/>
      <c r="H19" s="20"/>
      <c r="I19" s="20"/>
      <c r="J19" s="20">
        <v>22</v>
      </c>
      <c r="K19" s="20">
        <v>0</v>
      </c>
      <c r="L19" s="20">
        <v>3</v>
      </c>
      <c r="M19" s="20">
        <v>18</v>
      </c>
      <c r="N19" s="20">
        <v>1</v>
      </c>
      <c r="O19" s="20"/>
      <c r="P19" s="20"/>
      <c r="Q19" s="20"/>
      <c r="R19" s="47">
        <v>83.8</v>
      </c>
      <c r="S19" s="47">
        <v>11.3</v>
      </c>
      <c r="T19" s="47">
        <v>4.9000000000000004</v>
      </c>
      <c r="U19" s="20">
        <v>0</v>
      </c>
    </row>
    <row r="20" spans="1:21" x14ac:dyDescent="0.25">
      <c r="A20" s="45" t="s">
        <v>104</v>
      </c>
      <c r="B20" s="20">
        <v>28</v>
      </c>
      <c r="C20" s="20">
        <v>1</v>
      </c>
      <c r="D20" s="20">
        <v>3</v>
      </c>
      <c r="E20" s="20">
        <v>26</v>
      </c>
      <c r="F20" s="20"/>
      <c r="G20" s="20"/>
      <c r="H20" s="20">
        <v>1</v>
      </c>
      <c r="I20" s="20">
        <v>1</v>
      </c>
      <c r="J20" s="20">
        <v>26</v>
      </c>
      <c r="K20" s="20">
        <v>0</v>
      </c>
      <c r="L20" s="20">
        <v>6</v>
      </c>
      <c r="M20" s="20">
        <v>20</v>
      </c>
      <c r="N20" s="20">
        <v>0</v>
      </c>
      <c r="O20" s="20"/>
      <c r="P20" s="20"/>
      <c r="Q20" s="20"/>
      <c r="R20" s="20">
        <v>85.5</v>
      </c>
      <c r="S20" s="20">
        <v>8.9</v>
      </c>
      <c r="T20" s="20">
        <v>5.4</v>
      </c>
      <c r="U20" s="20">
        <v>0</v>
      </c>
    </row>
    <row r="21" spans="1:21" x14ac:dyDescent="0.25">
      <c r="A21" s="45" t="s">
        <v>30</v>
      </c>
      <c r="B21" s="20">
        <v>29</v>
      </c>
      <c r="C21" s="20"/>
      <c r="D21" s="20">
        <v>1</v>
      </c>
      <c r="E21" s="20">
        <v>28</v>
      </c>
      <c r="F21" s="20"/>
      <c r="G21" s="20"/>
      <c r="H21" s="20"/>
      <c r="I21" s="20">
        <v>1</v>
      </c>
      <c r="J21" s="20">
        <v>28</v>
      </c>
      <c r="K21" s="20">
        <v>0</v>
      </c>
      <c r="L21" s="20">
        <v>11</v>
      </c>
      <c r="M21" s="20">
        <v>13</v>
      </c>
      <c r="N21" s="20">
        <v>4</v>
      </c>
      <c r="O21" s="20"/>
      <c r="P21" s="20"/>
      <c r="Q21" s="20"/>
      <c r="R21" s="20">
        <v>93.4</v>
      </c>
      <c r="S21" s="20">
        <v>3.3</v>
      </c>
      <c r="T21" s="20">
        <v>3.3</v>
      </c>
      <c r="U21" s="20">
        <v>0</v>
      </c>
    </row>
    <row r="22" spans="1:21" x14ac:dyDescent="0.25">
      <c r="A22" s="45" t="s">
        <v>31</v>
      </c>
      <c r="B22" s="20">
        <v>30</v>
      </c>
      <c r="C22" s="20"/>
      <c r="D22" s="20">
        <v>1</v>
      </c>
      <c r="E22" s="20">
        <v>29</v>
      </c>
      <c r="F22" s="20"/>
      <c r="G22" s="20">
        <v>2</v>
      </c>
      <c r="H22" s="20"/>
      <c r="I22" s="20"/>
      <c r="J22" s="20">
        <v>29</v>
      </c>
      <c r="K22" s="20">
        <v>0</v>
      </c>
      <c r="L22" s="20">
        <v>7</v>
      </c>
      <c r="M22" s="20">
        <v>19</v>
      </c>
      <c r="N22" s="20">
        <v>3</v>
      </c>
      <c r="O22" s="20"/>
      <c r="P22" s="20"/>
      <c r="Q22" s="20"/>
      <c r="R22" s="20">
        <v>79.599999999999994</v>
      </c>
      <c r="S22" s="20">
        <v>7.4</v>
      </c>
      <c r="T22" s="20">
        <v>3</v>
      </c>
      <c r="U22" s="20">
        <v>0</v>
      </c>
    </row>
    <row r="23" spans="1:21" x14ac:dyDescent="0.25">
      <c r="A23" s="45" t="s">
        <v>87</v>
      </c>
      <c r="B23" s="20">
        <v>27</v>
      </c>
      <c r="C23" s="20"/>
      <c r="D23" s="20"/>
      <c r="E23" s="47">
        <v>27</v>
      </c>
      <c r="F23" s="20"/>
      <c r="G23" s="20"/>
      <c r="H23" s="20"/>
      <c r="I23" s="20">
        <v>2</v>
      </c>
      <c r="J23" s="47">
        <v>27</v>
      </c>
      <c r="K23" s="20">
        <v>0</v>
      </c>
      <c r="L23" s="20">
        <v>16</v>
      </c>
      <c r="M23" s="20">
        <v>11</v>
      </c>
      <c r="N23" s="20">
        <v>0</v>
      </c>
      <c r="O23" s="20"/>
      <c r="P23" s="20"/>
      <c r="Q23" s="20"/>
      <c r="R23" s="20">
        <v>85</v>
      </c>
      <c r="S23" s="20">
        <v>8.9</v>
      </c>
      <c r="T23" s="20">
        <v>6.1</v>
      </c>
      <c r="U23" s="20">
        <v>0</v>
      </c>
    </row>
    <row r="24" spans="1:21" x14ac:dyDescent="0.25">
      <c r="A24" s="45" t="s">
        <v>32</v>
      </c>
      <c r="B24" s="20">
        <v>28</v>
      </c>
      <c r="C24" s="20"/>
      <c r="D24" s="20"/>
      <c r="E24" s="47">
        <v>28</v>
      </c>
      <c r="F24" s="20"/>
      <c r="G24" s="20"/>
      <c r="H24" s="20"/>
      <c r="I24" s="20"/>
      <c r="J24" s="47">
        <v>28</v>
      </c>
      <c r="K24" s="20">
        <v>0</v>
      </c>
      <c r="L24" s="20">
        <v>3</v>
      </c>
      <c r="M24" s="20">
        <v>21</v>
      </c>
      <c r="N24" s="20">
        <v>4</v>
      </c>
      <c r="O24" s="20"/>
      <c r="P24" s="20"/>
      <c r="Q24" s="20"/>
      <c r="R24" s="47">
        <v>87</v>
      </c>
      <c r="S24" s="47">
        <v>10.199999999999999</v>
      </c>
      <c r="T24" s="47">
        <v>2.8</v>
      </c>
      <c r="U24" s="20">
        <v>0</v>
      </c>
    </row>
    <row r="25" spans="1:21" x14ac:dyDescent="0.25">
      <c r="A25" s="45" t="s">
        <v>96</v>
      </c>
      <c r="B25" s="20">
        <v>22</v>
      </c>
      <c r="C25" s="20"/>
      <c r="D25" s="20">
        <v>1</v>
      </c>
      <c r="E25" s="47">
        <v>21</v>
      </c>
      <c r="F25" s="20"/>
      <c r="G25" s="20"/>
      <c r="H25" s="20"/>
      <c r="I25" s="20"/>
      <c r="J25" s="47">
        <v>21</v>
      </c>
      <c r="K25" s="20">
        <v>0</v>
      </c>
      <c r="L25" s="20">
        <v>1</v>
      </c>
      <c r="M25" s="20">
        <v>19</v>
      </c>
      <c r="N25" s="20">
        <v>1</v>
      </c>
      <c r="O25" s="20"/>
      <c r="P25" s="20"/>
      <c r="Q25" s="20"/>
      <c r="R25" s="47">
        <v>89.3</v>
      </c>
      <c r="S25" s="47">
        <v>9.5</v>
      </c>
      <c r="T25" s="47">
        <v>1.3</v>
      </c>
      <c r="U25" s="20">
        <v>0</v>
      </c>
    </row>
    <row r="26" spans="1:21" x14ac:dyDescent="0.25">
      <c r="A26" s="45" t="s">
        <v>91</v>
      </c>
      <c r="B26" s="20">
        <v>14</v>
      </c>
      <c r="C26" s="20">
        <v>1</v>
      </c>
      <c r="D26" s="20"/>
      <c r="E26" s="47">
        <v>15</v>
      </c>
      <c r="F26" s="20"/>
      <c r="G26" s="20"/>
      <c r="H26" s="20">
        <v>1</v>
      </c>
      <c r="I26" s="20">
        <v>1</v>
      </c>
      <c r="J26" s="47">
        <v>15</v>
      </c>
      <c r="K26" s="20">
        <v>0</v>
      </c>
      <c r="L26" s="20">
        <v>12</v>
      </c>
      <c r="M26" s="20">
        <v>2</v>
      </c>
      <c r="N26" s="20">
        <v>1</v>
      </c>
      <c r="O26" s="20"/>
      <c r="P26" s="20"/>
      <c r="Q26" s="20"/>
      <c r="R26" s="47">
        <v>79</v>
      </c>
      <c r="S26" s="47">
        <v>10</v>
      </c>
      <c r="T26" s="47">
        <v>11</v>
      </c>
      <c r="U26" s="20">
        <v>0</v>
      </c>
    </row>
    <row r="27" spans="1:21" x14ac:dyDescent="0.25">
      <c r="A27" s="45" t="s">
        <v>88</v>
      </c>
      <c r="B27" s="20">
        <v>24</v>
      </c>
      <c r="C27" s="20"/>
      <c r="D27" s="20"/>
      <c r="E27" s="20">
        <v>24</v>
      </c>
      <c r="F27" s="20">
        <v>1</v>
      </c>
      <c r="G27" s="20"/>
      <c r="H27" s="20"/>
      <c r="I27" s="20"/>
      <c r="J27" s="20">
        <v>24</v>
      </c>
      <c r="K27" s="20">
        <v>0</v>
      </c>
      <c r="L27" s="20">
        <v>2</v>
      </c>
      <c r="M27" s="20">
        <v>18</v>
      </c>
      <c r="N27" s="20">
        <v>4</v>
      </c>
      <c r="O27" s="20"/>
      <c r="P27" s="20"/>
      <c r="Q27" s="20"/>
      <c r="R27" s="20">
        <v>89.3</v>
      </c>
      <c r="S27" s="20">
        <v>6.5</v>
      </c>
      <c r="T27" s="20">
        <v>4.2</v>
      </c>
      <c r="U27" s="20">
        <v>0</v>
      </c>
    </row>
    <row r="28" spans="1:21" x14ac:dyDescent="0.25">
      <c r="A28" s="45" t="s">
        <v>105</v>
      </c>
      <c r="B28" s="20">
        <v>28</v>
      </c>
      <c r="C28" s="20"/>
      <c r="D28" s="20"/>
      <c r="E28" s="20">
        <v>28</v>
      </c>
      <c r="F28" s="20">
        <v>1</v>
      </c>
      <c r="G28" s="20"/>
      <c r="H28" s="20"/>
      <c r="I28" s="20"/>
      <c r="J28" s="20">
        <v>28</v>
      </c>
      <c r="K28" s="20">
        <v>0</v>
      </c>
      <c r="L28" s="20">
        <v>8</v>
      </c>
      <c r="M28" s="20">
        <v>18</v>
      </c>
      <c r="N28" s="20">
        <v>2</v>
      </c>
      <c r="O28" s="20"/>
      <c r="P28" s="20"/>
      <c r="Q28" s="20"/>
      <c r="R28" s="20">
        <v>81</v>
      </c>
      <c r="S28" s="20">
        <v>12.5</v>
      </c>
      <c r="T28" s="20">
        <v>6.5</v>
      </c>
      <c r="U28" s="20">
        <v>0</v>
      </c>
    </row>
    <row r="29" spans="1:21" ht="24" customHeight="1" x14ac:dyDescent="0.25">
      <c r="A29" s="12" t="s">
        <v>42</v>
      </c>
      <c r="B29" s="5">
        <f t="shared" ref="B29:Q29" si="1">SUM(B15:B28)</f>
        <v>353</v>
      </c>
      <c r="C29" s="5">
        <f t="shared" si="1"/>
        <v>2</v>
      </c>
      <c r="D29" s="5">
        <f t="shared" si="1"/>
        <v>9</v>
      </c>
      <c r="E29" s="5">
        <f t="shared" si="1"/>
        <v>346</v>
      </c>
      <c r="F29" s="5">
        <f t="shared" si="1"/>
        <v>5</v>
      </c>
      <c r="G29" s="5">
        <f t="shared" si="1"/>
        <v>2</v>
      </c>
      <c r="H29" s="5">
        <f t="shared" si="1"/>
        <v>3</v>
      </c>
      <c r="I29" s="5">
        <f t="shared" si="1"/>
        <v>7</v>
      </c>
      <c r="J29" s="5">
        <f t="shared" si="1"/>
        <v>346</v>
      </c>
      <c r="K29" s="5">
        <f t="shared" si="1"/>
        <v>0</v>
      </c>
      <c r="L29" s="5">
        <f t="shared" si="1"/>
        <v>82</v>
      </c>
      <c r="M29" s="5">
        <f t="shared" si="1"/>
        <v>232</v>
      </c>
      <c r="N29" s="7">
        <f t="shared" si="1"/>
        <v>32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48">
        <f>AVERAGE(R15:R28)</f>
        <v>86.057857142857145</v>
      </c>
      <c r="S29" s="48">
        <f>AVERAGE(S15:S28)</f>
        <v>9.1428571428571423</v>
      </c>
      <c r="T29" s="48">
        <f>AVERAGE(T15:T28)</f>
        <v>4.0785714285714283</v>
      </c>
      <c r="U29" s="48">
        <f>AVERAGE(U15:U28)</f>
        <v>0</v>
      </c>
    </row>
    <row r="30" spans="1:21" ht="31.5" customHeight="1" x14ac:dyDescent="0.25">
      <c r="A30" s="71" t="s">
        <v>35</v>
      </c>
      <c r="B30" s="76" t="s">
        <v>98</v>
      </c>
      <c r="C30" s="71" t="s">
        <v>36</v>
      </c>
      <c r="D30" s="71" t="s">
        <v>37</v>
      </c>
      <c r="E30" s="71" t="s">
        <v>0</v>
      </c>
      <c r="F30" s="73" t="s">
        <v>39</v>
      </c>
      <c r="G30" s="74"/>
      <c r="H30" s="74"/>
      <c r="I30" s="75"/>
      <c r="J30" s="76" t="s">
        <v>1</v>
      </c>
      <c r="K30" s="68" t="s">
        <v>2</v>
      </c>
      <c r="L30" s="69"/>
      <c r="M30" s="69"/>
      <c r="N30" s="70"/>
      <c r="O30" s="68" t="s">
        <v>40</v>
      </c>
      <c r="P30" s="69"/>
      <c r="Q30" s="70"/>
      <c r="R30" s="76" t="s">
        <v>3</v>
      </c>
      <c r="S30" s="68" t="s">
        <v>41</v>
      </c>
      <c r="T30" s="69"/>
      <c r="U30" s="70"/>
    </row>
    <row r="31" spans="1:21" ht="53.25" customHeight="1" x14ac:dyDescent="0.25">
      <c r="A31" s="72"/>
      <c r="B31" s="77"/>
      <c r="C31" s="72"/>
      <c r="D31" s="72"/>
      <c r="E31" s="72"/>
      <c r="F31" s="4" t="s">
        <v>4</v>
      </c>
      <c r="G31" s="3" t="s">
        <v>5</v>
      </c>
      <c r="H31" s="3" t="s">
        <v>6</v>
      </c>
      <c r="I31" s="4" t="s">
        <v>38</v>
      </c>
      <c r="J31" s="77"/>
      <c r="K31" s="3" t="s">
        <v>7</v>
      </c>
      <c r="L31" s="3" t="s">
        <v>8</v>
      </c>
      <c r="M31" s="3" t="s">
        <v>9</v>
      </c>
      <c r="N31" s="3" t="s">
        <v>10</v>
      </c>
      <c r="O31" s="3" t="s">
        <v>11</v>
      </c>
      <c r="P31" s="3" t="s">
        <v>12</v>
      </c>
      <c r="Q31" s="3" t="s">
        <v>13</v>
      </c>
      <c r="R31" s="77"/>
      <c r="S31" s="3" t="s">
        <v>14</v>
      </c>
      <c r="T31" s="4" t="s">
        <v>15</v>
      </c>
      <c r="U31" s="4" t="s">
        <v>16</v>
      </c>
    </row>
    <row r="32" spans="1:21" x14ac:dyDescent="0.25">
      <c r="A32" s="45" t="s">
        <v>92</v>
      </c>
      <c r="B32" s="6">
        <v>21</v>
      </c>
      <c r="C32" s="6"/>
      <c r="D32" s="6"/>
      <c r="E32" s="6">
        <v>21</v>
      </c>
      <c r="F32" s="6">
        <v>1</v>
      </c>
      <c r="G32" s="6">
        <v>2</v>
      </c>
      <c r="H32" s="6"/>
      <c r="I32" s="6">
        <v>1</v>
      </c>
      <c r="J32" s="6">
        <v>21</v>
      </c>
      <c r="K32" s="6">
        <v>0</v>
      </c>
      <c r="L32" s="6">
        <v>1</v>
      </c>
      <c r="M32" s="6">
        <v>18</v>
      </c>
      <c r="N32" s="6">
        <v>2</v>
      </c>
      <c r="O32" s="6"/>
      <c r="P32" s="6"/>
      <c r="Q32" s="6"/>
      <c r="R32" s="6">
        <v>87.8</v>
      </c>
      <c r="S32" s="6">
        <v>6.3</v>
      </c>
      <c r="T32" s="6">
        <v>5.9</v>
      </c>
      <c r="U32" s="6">
        <v>0</v>
      </c>
    </row>
    <row r="33" spans="1:21" s="46" customFormat="1" x14ac:dyDescent="0.25">
      <c r="A33" s="45" t="s">
        <v>106</v>
      </c>
      <c r="B33" s="20">
        <v>25</v>
      </c>
      <c r="C33" s="20"/>
      <c r="D33" s="20">
        <v>1</v>
      </c>
      <c r="E33" s="20">
        <v>24</v>
      </c>
      <c r="F33" s="20"/>
      <c r="G33" s="20"/>
      <c r="H33" s="20"/>
      <c r="I33" s="20"/>
      <c r="J33" s="20">
        <v>24</v>
      </c>
      <c r="K33" s="20">
        <v>0</v>
      </c>
      <c r="L33" s="20">
        <v>6</v>
      </c>
      <c r="M33" s="20">
        <v>17</v>
      </c>
      <c r="N33" s="20">
        <v>1</v>
      </c>
      <c r="O33" s="20"/>
      <c r="P33" s="20"/>
      <c r="Q33" s="20"/>
      <c r="R33" s="20">
        <v>85.5</v>
      </c>
      <c r="S33" s="20">
        <v>10.1</v>
      </c>
      <c r="T33" s="20">
        <v>4.4000000000000004</v>
      </c>
      <c r="U33" s="20">
        <v>0</v>
      </c>
    </row>
    <row r="34" spans="1:21" s="46" customFormat="1" x14ac:dyDescent="0.25">
      <c r="A34" s="51" t="s">
        <v>97</v>
      </c>
      <c r="B34" s="20">
        <v>22</v>
      </c>
      <c r="C34" s="20"/>
      <c r="D34" s="20"/>
      <c r="E34" s="20">
        <v>22</v>
      </c>
      <c r="F34" s="20"/>
      <c r="G34" s="20"/>
      <c r="H34" s="17"/>
      <c r="I34" s="20"/>
      <c r="J34" s="20">
        <v>22</v>
      </c>
      <c r="K34" s="20">
        <v>0</v>
      </c>
      <c r="L34" s="20">
        <v>2</v>
      </c>
      <c r="M34" s="20">
        <v>14</v>
      </c>
      <c r="N34" s="20">
        <v>6</v>
      </c>
      <c r="O34" s="20"/>
      <c r="P34" s="20"/>
      <c r="Q34" s="20"/>
      <c r="R34" s="20">
        <v>86.2</v>
      </c>
      <c r="S34" s="20">
        <v>7.3</v>
      </c>
      <c r="T34" s="20">
        <v>6.5</v>
      </c>
      <c r="U34" s="20">
        <v>0</v>
      </c>
    </row>
    <row r="35" spans="1:21" ht="35.25" customHeight="1" x14ac:dyDescent="0.25">
      <c r="A35" s="12" t="s">
        <v>43</v>
      </c>
      <c r="B35" s="5">
        <f t="shared" ref="B35:Q35" si="2">SUM(B32:B34)</f>
        <v>68</v>
      </c>
      <c r="C35" s="5">
        <f t="shared" si="2"/>
        <v>0</v>
      </c>
      <c r="D35" s="5">
        <f t="shared" si="2"/>
        <v>1</v>
      </c>
      <c r="E35" s="5">
        <f t="shared" si="2"/>
        <v>67</v>
      </c>
      <c r="F35" s="5">
        <f t="shared" si="2"/>
        <v>1</v>
      </c>
      <c r="G35" s="5">
        <f t="shared" si="2"/>
        <v>2</v>
      </c>
      <c r="H35" s="5">
        <f t="shared" si="2"/>
        <v>0</v>
      </c>
      <c r="I35" s="5">
        <f t="shared" si="2"/>
        <v>1</v>
      </c>
      <c r="J35" s="5">
        <f t="shared" si="2"/>
        <v>67</v>
      </c>
      <c r="K35" s="5">
        <f t="shared" si="2"/>
        <v>0</v>
      </c>
      <c r="L35" s="5">
        <f t="shared" si="2"/>
        <v>9</v>
      </c>
      <c r="M35" s="5">
        <f t="shared" si="2"/>
        <v>49</v>
      </c>
      <c r="N35" s="5">
        <f t="shared" si="2"/>
        <v>9</v>
      </c>
      <c r="O35" s="5">
        <f t="shared" si="2"/>
        <v>0</v>
      </c>
      <c r="P35" s="5">
        <f t="shared" si="2"/>
        <v>0</v>
      </c>
      <c r="Q35" s="5">
        <f t="shared" si="2"/>
        <v>0</v>
      </c>
      <c r="R35" s="7">
        <f>AVERAGE(R32:R34)</f>
        <v>86.5</v>
      </c>
      <c r="S35" s="7">
        <f>AVERAGE(S32:S34)</f>
        <v>7.8999999999999995</v>
      </c>
      <c r="T35" s="7">
        <f>AVERAGE(T32:T34)</f>
        <v>5.6000000000000005</v>
      </c>
      <c r="U35" s="7">
        <f>AVERAGE(U32:U34)</f>
        <v>0</v>
      </c>
    </row>
    <row r="36" spans="1:21" x14ac:dyDescent="0.25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x14ac:dyDescent="0.25">
      <c r="A37" s="18" t="s">
        <v>33</v>
      </c>
      <c r="B37" s="19">
        <f>B35+B29+B14</f>
        <v>701</v>
      </c>
      <c r="C37" s="19">
        <f t="shared" ref="C37:Q37" si="3">(C14+C29+C35)</f>
        <v>6</v>
      </c>
      <c r="D37" s="19">
        <f t="shared" si="3"/>
        <v>13</v>
      </c>
      <c r="E37" s="19">
        <f t="shared" si="3"/>
        <v>694</v>
      </c>
      <c r="F37" s="19">
        <f t="shared" si="3"/>
        <v>6</v>
      </c>
      <c r="G37" s="19">
        <f t="shared" si="3"/>
        <v>4</v>
      </c>
      <c r="H37" s="19">
        <f t="shared" si="3"/>
        <v>3</v>
      </c>
      <c r="I37" s="19">
        <f t="shared" si="3"/>
        <v>19</v>
      </c>
      <c r="J37" s="19">
        <f t="shared" si="3"/>
        <v>560</v>
      </c>
      <c r="K37" s="19">
        <f t="shared" si="3"/>
        <v>0</v>
      </c>
      <c r="L37" s="19">
        <f t="shared" si="3"/>
        <v>108</v>
      </c>
      <c r="M37" s="19">
        <f t="shared" si="3"/>
        <v>324</v>
      </c>
      <c r="N37" s="19">
        <f t="shared" si="3"/>
        <v>46</v>
      </c>
      <c r="O37" s="19">
        <f t="shared" si="3"/>
        <v>56</v>
      </c>
      <c r="P37" s="19">
        <f t="shared" si="3"/>
        <v>78</v>
      </c>
      <c r="Q37" s="19">
        <f t="shared" si="3"/>
        <v>0</v>
      </c>
      <c r="R37" s="49">
        <f>(R14+R29+R35)/3</f>
        <v>89.159285714285716</v>
      </c>
      <c r="S37" s="49">
        <f>(S14+S29+S35)/3</f>
        <v>7.2179894179894175</v>
      </c>
      <c r="T37" s="49">
        <f>(T14+T29+T35)/3</f>
        <v>3.5095238095238095</v>
      </c>
      <c r="U37" s="52">
        <f>(U14+U29+U35)</f>
        <v>0.02</v>
      </c>
    </row>
    <row r="38" spans="1:21" x14ac:dyDescent="0.25">
      <c r="A38" s="1" t="s">
        <v>90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4" customFormat="1" ht="18.75" x14ac:dyDescent="0.3">
      <c r="A40" s="15" t="s">
        <v>34</v>
      </c>
      <c r="B40" s="15"/>
      <c r="C40" s="15"/>
      <c r="D40" s="15"/>
      <c r="E40" s="15">
        <v>8.1999999999999993</v>
      </c>
      <c r="F40" s="50"/>
      <c r="G40" s="15"/>
      <c r="H40" s="15"/>
      <c r="I40" s="15"/>
      <c r="J40" s="15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s="14" customFormat="1" ht="18.75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 s="14" customFormat="1" ht="18.75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 s="14" customFormat="1" ht="18.75" x14ac:dyDescent="0.3">
      <c r="A43" s="15" t="s">
        <v>107</v>
      </c>
      <c r="B43" s="15"/>
      <c r="C43" s="15"/>
      <c r="D43" s="15"/>
      <c r="E43" s="15"/>
      <c r="F43" s="15"/>
      <c r="G43" s="15"/>
      <c r="H43" s="15"/>
      <c r="I43" s="15"/>
      <c r="J43" s="15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</sheetData>
  <mergeCells count="23">
    <mergeCell ref="A30:A31"/>
    <mergeCell ref="B30:B31"/>
    <mergeCell ref="C30:C31"/>
    <mergeCell ref="D30:D31"/>
    <mergeCell ref="A1:U1"/>
    <mergeCell ref="F2:I2"/>
    <mergeCell ref="A2:A3"/>
    <mergeCell ref="B2:B3"/>
    <mergeCell ref="C2:C3"/>
    <mergeCell ref="D2:D3"/>
    <mergeCell ref="E2:E3"/>
    <mergeCell ref="O30:Q30"/>
    <mergeCell ref="R30:R31"/>
    <mergeCell ref="E30:E31"/>
    <mergeCell ref="S30:U30"/>
    <mergeCell ref="J2:J3"/>
    <mergeCell ref="K2:N2"/>
    <mergeCell ref="O2:Q2"/>
    <mergeCell ref="R2:R3"/>
    <mergeCell ref="S2:U2"/>
    <mergeCell ref="F30:I30"/>
    <mergeCell ref="J30:J31"/>
    <mergeCell ref="K30:N30"/>
  </mergeCells>
  <phoneticPr fontId="0" type="noConversion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view="pageBreakPreview" zoomScale="148" zoomScaleNormal="100" zoomScaleSheetLayoutView="148" workbookViewId="0">
      <selection activeCell="D23" sqref="D23"/>
    </sheetView>
  </sheetViews>
  <sheetFormatPr defaultRowHeight="15" x14ac:dyDescent="0.25"/>
  <cols>
    <col min="2" max="2" width="6" customWidth="1"/>
    <col min="3" max="3" width="7" customWidth="1"/>
    <col min="4" max="4" width="6.28515625" customWidth="1"/>
    <col min="5" max="5" width="6.5703125" customWidth="1"/>
    <col min="6" max="6" width="6" customWidth="1"/>
    <col min="7" max="8" width="7" customWidth="1"/>
    <col min="9" max="9" width="6.7109375" customWidth="1"/>
    <col min="10" max="10" width="6.28515625" customWidth="1"/>
    <col min="11" max="11" width="5.85546875" customWidth="1"/>
    <col min="12" max="12" width="5.140625" customWidth="1"/>
    <col min="13" max="13" width="8.42578125" customWidth="1"/>
  </cols>
  <sheetData>
    <row r="1" spans="1:13" ht="15.75" x14ac:dyDescent="0.25">
      <c r="A1" s="80" t="s">
        <v>108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8.75" x14ac:dyDescent="0.3">
      <c r="A2" s="84" t="s">
        <v>70</v>
      </c>
      <c r="B2" s="82" t="s">
        <v>71</v>
      </c>
      <c r="C2" s="86" t="s">
        <v>72</v>
      </c>
      <c r="D2" s="87"/>
      <c r="E2" s="88"/>
      <c r="F2" s="82" t="s">
        <v>73</v>
      </c>
      <c r="G2" s="82" t="s">
        <v>74</v>
      </c>
      <c r="H2" s="82" t="s">
        <v>75</v>
      </c>
      <c r="I2" s="82" t="s">
        <v>76</v>
      </c>
      <c r="J2" s="82" t="s">
        <v>94</v>
      </c>
      <c r="K2" s="82" t="s">
        <v>77</v>
      </c>
      <c r="L2" s="82" t="s">
        <v>78</v>
      </c>
      <c r="M2" s="82" t="s">
        <v>79</v>
      </c>
    </row>
    <row r="3" spans="1:13" ht="82.5" x14ac:dyDescent="0.25">
      <c r="A3" s="85"/>
      <c r="B3" s="83"/>
      <c r="C3" s="38" t="s">
        <v>80</v>
      </c>
      <c r="D3" s="38" t="s">
        <v>81</v>
      </c>
      <c r="E3" s="38" t="s">
        <v>82</v>
      </c>
      <c r="F3" s="83"/>
      <c r="G3" s="83"/>
      <c r="H3" s="83"/>
      <c r="I3" s="83"/>
      <c r="J3" s="83"/>
      <c r="K3" s="83"/>
      <c r="L3" s="83"/>
      <c r="M3" s="83"/>
    </row>
    <row r="4" spans="1:13" ht="18.75" x14ac:dyDescent="0.3">
      <c r="A4" s="39" t="s">
        <v>18</v>
      </c>
      <c r="B4" s="57"/>
      <c r="C4" s="58">
        <v>1</v>
      </c>
      <c r="D4" s="58"/>
      <c r="E4" s="58"/>
      <c r="F4" s="57"/>
      <c r="G4" s="57"/>
      <c r="H4" s="57"/>
      <c r="I4" s="57"/>
      <c r="J4" s="57"/>
      <c r="K4" s="57">
        <v>1</v>
      </c>
      <c r="L4" s="57"/>
      <c r="M4" s="57">
        <v>2</v>
      </c>
    </row>
    <row r="5" spans="1:13" ht="18.75" x14ac:dyDescent="0.3">
      <c r="A5" s="39" t="s">
        <v>25</v>
      </c>
      <c r="B5" s="58"/>
      <c r="C5" s="58"/>
      <c r="D5" s="58">
        <v>1</v>
      </c>
      <c r="E5" s="58"/>
      <c r="F5" s="58"/>
      <c r="G5" s="58"/>
      <c r="H5" s="58"/>
      <c r="I5" s="58"/>
      <c r="J5" s="58"/>
      <c r="K5" s="58"/>
      <c r="L5" s="58"/>
      <c r="M5" s="59">
        <f t="shared" ref="M5" si="0">SUM(B5:L5)</f>
        <v>1</v>
      </c>
    </row>
    <row r="6" spans="1:13" ht="56.25" x14ac:dyDescent="0.3">
      <c r="A6" s="40" t="s">
        <v>83</v>
      </c>
      <c r="B6" s="60">
        <f t="shared" ref="B6:L6" si="1">SUM(B5:B5)</f>
        <v>0</v>
      </c>
      <c r="C6" s="60">
        <f>SUM(C4:C5)</f>
        <v>1</v>
      </c>
      <c r="D6" s="60">
        <f t="shared" si="1"/>
        <v>1</v>
      </c>
      <c r="E6" s="60">
        <f t="shared" si="1"/>
        <v>0</v>
      </c>
      <c r="F6" s="60">
        <f t="shared" si="1"/>
        <v>0</v>
      </c>
      <c r="G6" s="60">
        <f t="shared" si="1"/>
        <v>0</v>
      </c>
      <c r="H6" s="60">
        <f t="shared" si="1"/>
        <v>0</v>
      </c>
      <c r="I6" s="60">
        <f t="shared" si="1"/>
        <v>0</v>
      </c>
      <c r="J6" s="60">
        <f t="shared" si="1"/>
        <v>0</v>
      </c>
      <c r="K6" s="60">
        <f t="shared" si="1"/>
        <v>0</v>
      </c>
      <c r="L6" s="60">
        <f t="shared" si="1"/>
        <v>0</v>
      </c>
      <c r="M6" s="61">
        <v>3</v>
      </c>
    </row>
    <row r="7" spans="1:13" ht="19.5" thickBot="1" x14ac:dyDescent="0.3">
      <c r="A7" s="53" t="s">
        <v>109</v>
      </c>
      <c r="B7" s="54"/>
      <c r="C7" s="55">
        <v>1</v>
      </c>
      <c r="D7" s="54"/>
      <c r="E7" s="54"/>
      <c r="F7" s="54"/>
      <c r="G7" s="54"/>
      <c r="H7" s="54"/>
      <c r="I7" s="54"/>
      <c r="J7" s="54"/>
      <c r="K7" s="54"/>
      <c r="L7" s="54"/>
      <c r="M7" s="56">
        <v>1</v>
      </c>
    </row>
    <row r="8" spans="1:13" ht="19.5" thickBot="1" x14ac:dyDescent="0.3">
      <c r="A8" s="53" t="s">
        <v>110</v>
      </c>
      <c r="B8" s="54"/>
      <c r="C8" s="55">
        <v>2</v>
      </c>
      <c r="D8" s="54"/>
      <c r="E8" s="54"/>
      <c r="F8" s="54"/>
      <c r="G8" s="54"/>
      <c r="H8" s="54"/>
      <c r="I8" s="54"/>
      <c r="J8" s="54"/>
      <c r="K8" s="54"/>
      <c r="L8" s="54"/>
      <c r="M8" s="56">
        <v>2</v>
      </c>
    </row>
    <row r="9" spans="1:13" ht="19.5" thickBot="1" x14ac:dyDescent="0.3">
      <c r="A9" s="53" t="s">
        <v>111</v>
      </c>
      <c r="B9" s="55">
        <v>1</v>
      </c>
      <c r="C9" s="55">
        <v>1</v>
      </c>
      <c r="D9" s="55">
        <v>1</v>
      </c>
      <c r="E9" s="55"/>
      <c r="F9" s="55"/>
      <c r="G9" s="55"/>
      <c r="H9" s="55"/>
      <c r="I9" s="55"/>
      <c r="J9" s="55"/>
      <c r="K9" s="55"/>
      <c r="L9" s="55"/>
      <c r="M9" s="56">
        <v>3</v>
      </c>
    </row>
    <row r="10" spans="1:13" ht="19.5" thickBot="1" x14ac:dyDescent="0.3">
      <c r="A10" s="53" t="s">
        <v>112</v>
      </c>
      <c r="B10" s="55"/>
      <c r="C10" s="55">
        <v>1</v>
      </c>
      <c r="D10" s="55"/>
      <c r="E10" s="55"/>
      <c r="F10" s="55"/>
      <c r="G10" s="55"/>
      <c r="H10" s="55"/>
      <c r="I10" s="55"/>
      <c r="J10" s="55"/>
      <c r="K10" s="55"/>
      <c r="L10" s="55"/>
      <c r="M10" s="56">
        <v>1</v>
      </c>
    </row>
    <row r="11" spans="1:13" ht="19.5" thickBot="1" x14ac:dyDescent="0.3">
      <c r="A11" s="53" t="s">
        <v>99</v>
      </c>
      <c r="B11" s="54"/>
      <c r="C11" s="54"/>
      <c r="D11" s="55">
        <v>1</v>
      </c>
      <c r="E11" s="54"/>
      <c r="F11" s="54"/>
      <c r="G11" s="54"/>
      <c r="H11" s="54"/>
      <c r="I11" s="54"/>
      <c r="J11" s="54"/>
      <c r="K11" s="54"/>
      <c r="L11" s="54"/>
      <c r="M11" s="56">
        <v>1</v>
      </c>
    </row>
    <row r="12" spans="1:13" ht="19.5" thickBot="1" x14ac:dyDescent="0.3">
      <c r="A12" s="53" t="s">
        <v>113</v>
      </c>
      <c r="B12" s="54"/>
      <c r="C12" s="55">
        <v>1</v>
      </c>
      <c r="D12" s="54"/>
      <c r="E12" s="54"/>
      <c r="F12" s="54"/>
      <c r="G12" s="54"/>
      <c r="H12" s="54"/>
      <c r="I12" s="54"/>
      <c r="J12" s="54"/>
      <c r="K12" s="54"/>
      <c r="L12" s="54"/>
      <c r="M12" s="56">
        <v>1</v>
      </c>
    </row>
    <row r="13" spans="1:13" ht="56.25" x14ac:dyDescent="0.3">
      <c r="A13" s="40" t="s">
        <v>84</v>
      </c>
      <c r="B13" s="60">
        <f t="shared" ref="B13:M13" si="2">SUM(B7:B12)</f>
        <v>1</v>
      </c>
      <c r="C13" s="60">
        <f t="shared" si="2"/>
        <v>6</v>
      </c>
      <c r="D13" s="60">
        <f t="shared" si="2"/>
        <v>2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  <c r="I13" s="60">
        <f t="shared" si="2"/>
        <v>0</v>
      </c>
      <c r="J13" s="60">
        <f t="shared" si="2"/>
        <v>0</v>
      </c>
      <c r="K13" s="60">
        <f t="shared" si="2"/>
        <v>0</v>
      </c>
      <c r="L13" s="60">
        <f t="shared" si="2"/>
        <v>0</v>
      </c>
      <c r="M13" s="61">
        <f t="shared" si="2"/>
        <v>9</v>
      </c>
    </row>
    <row r="14" spans="1:13" ht="19.5" thickBot="1" x14ac:dyDescent="0.3">
      <c r="A14" s="64" t="s">
        <v>114</v>
      </c>
      <c r="B14" s="65">
        <v>1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56">
        <v>1</v>
      </c>
    </row>
    <row r="15" spans="1:13" ht="56.25" x14ac:dyDescent="0.3">
      <c r="A15" s="40" t="s">
        <v>85</v>
      </c>
      <c r="B15" s="60">
        <f t="shared" ref="B15:M15" si="3">SUM(B14)</f>
        <v>1</v>
      </c>
      <c r="C15" s="60">
        <f t="shared" si="3"/>
        <v>0</v>
      </c>
      <c r="D15" s="60">
        <f t="shared" si="3"/>
        <v>0</v>
      </c>
      <c r="E15" s="60">
        <f t="shared" si="3"/>
        <v>0</v>
      </c>
      <c r="F15" s="60">
        <f t="shared" si="3"/>
        <v>0</v>
      </c>
      <c r="G15" s="60">
        <f t="shared" si="3"/>
        <v>0</v>
      </c>
      <c r="H15" s="60">
        <f t="shared" si="3"/>
        <v>0</v>
      </c>
      <c r="I15" s="60">
        <f t="shared" si="3"/>
        <v>0</v>
      </c>
      <c r="J15" s="60">
        <f t="shared" si="3"/>
        <v>0</v>
      </c>
      <c r="K15" s="60">
        <f t="shared" si="3"/>
        <v>0</v>
      </c>
      <c r="L15" s="60">
        <f t="shared" si="3"/>
        <v>0</v>
      </c>
      <c r="M15" s="62">
        <f t="shared" si="3"/>
        <v>1</v>
      </c>
    </row>
    <row r="16" spans="1:13" ht="19.5" x14ac:dyDescent="0.35">
      <c r="A16" s="41" t="s">
        <v>86</v>
      </c>
      <c r="B16" s="63">
        <f t="shared" ref="B16:J16" si="4">(B15+B13+B6)</f>
        <v>2</v>
      </c>
      <c r="C16" s="63">
        <f t="shared" si="4"/>
        <v>7</v>
      </c>
      <c r="D16" s="63">
        <f t="shared" si="4"/>
        <v>3</v>
      </c>
      <c r="E16" s="63">
        <f t="shared" si="4"/>
        <v>0</v>
      </c>
      <c r="F16" s="63">
        <f t="shared" si="4"/>
        <v>0</v>
      </c>
      <c r="G16" s="63">
        <f t="shared" si="4"/>
        <v>0</v>
      </c>
      <c r="H16" s="63">
        <f t="shared" si="4"/>
        <v>0</v>
      </c>
      <c r="I16" s="63">
        <f t="shared" si="4"/>
        <v>0</v>
      </c>
      <c r="J16" s="63">
        <f t="shared" si="4"/>
        <v>0</v>
      </c>
      <c r="K16" s="63">
        <v>1</v>
      </c>
      <c r="L16" s="63">
        <f>(L15+L13+L6)</f>
        <v>0</v>
      </c>
      <c r="M16" s="63">
        <f>(M15+M13+M6)</f>
        <v>13</v>
      </c>
    </row>
  </sheetData>
  <mergeCells count="12">
    <mergeCell ref="A1:M1"/>
    <mergeCell ref="H2:H3"/>
    <mergeCell ref="A2:A3"/>
    <mergeCell ref="B2:B3"/>
    <mergeCell ref="C2:E2"/>
    <mergeCell ref="F2:F3"/>
    <mergeCell ref="G2:G3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C25"/>
  <sheetViews>
    <sheetView view="pageBreakPreview" topLeftCell="A10" zoomScale="148" zoomScaleNormal="100" zoomScaleSheetLayoutView="148" workbookViewId="0">
      <selection activeCell="Q29" sqref="Q29"/>
    </sheetView>
  </sheetViews>
  <sheetFormatPr defaultRowHeight="12.75" x14ac:dyDescent="0.2"/>
  <cols>
    <col min="1" max="1" width="4.7109375" style="34" customWidth="1"/>
    <col min="2" max="2" width="4.140625" style="34" customWidth="1"/>
    <col min="3" max="3" width="3.5703125" style="34" customWidth="1"/>
    <col min="4" max="4" width="4.28515625" style="34" customWidth="1"/>
    <col min="5" max="5" width="3.28515625" style="34" customWidth="1"/>
    <col min="6" max="6" width="3.85546875" style="34" customWidth="1"/>
    <col min="7" max="7" width="3.7109375" style="34" customWidth="1"/>
    <col min="8" max="8" width="3.5703125" style="34" customWidth="1"/>
    <col min="9" max="9" width="3.85546875" style="34" customWidth="1"/>
    <col min="10" max="10" width="3.5703125" style="34" customWidth="1"/>
    <col min="11" max="11" width="3.28515625" style="34" customWidth="1"/>
    <col min="12" max="12" width="3.85546875" style="34" customWidth="1"/>
    <col min="13" max="14" width="3.42578125" style="34" customWidth="1"/>
    <col min="15" max="15" width="3.7109375" style="34" customWidth="1"/>
    <col min="16" max="16" width="4" style="34" customWidth="1"/>
    <col min="17" max="17" width="3.42578125" style="34" customWidth="1"/>
    <col min="18" max="18" width="3.85546875" style="34" customWidth="1"/>
    <col min="19" max="19" width="3.5703125" style="34" customWidth="1"/>
    <col min="20" max="20" width="3.42578125" style="34" customWidth="1"/>
    <col min="21" max="21" width="4.42578125" style="34" customWidth="1"/>
    <col min="22" max="22" width="4.7109375" style="34" customWidth="1"/>
    <col min="23" max="23" width="4.5703125" style="34" customWidth="1"/>
    <col min="24" max="24" width="4.7109375" style="34" customWidth="1"/>
    <col min="25" max="25" width="4.42578125" style="34" customWidth="1"/>
    <col min="26" max="27" width="4.5703125" style="34" customWidth="1"/>
    <col min="28" max="28" width="4.28515625" style="34" customWidth="1"/>
    <col min="29" max="29" width="4.42578125" style="34" customWidth="1"/>
    <col min="30" max="16384" width="9.140625" style="34"/>
  </cols>
  <sheetData>
    <row r="1" spans="1:29" ht="26.25" customHeight="1" x14ac:dyDescent="0.2">
      <c r="A1" s="89" t="s">
        <v>115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33"/>
    </row>
    <row r="2" spans="1:29" ht="105" customHeight="1" x14ac:dyDescent="0.2">
      <c r="A2" s="22" t="s">
        <v>35</v>
      </c>
      <c r="B2" s="22" t="s">
        <v>44</v>
      </c>
      <c r="C2" s="22" t="s">
        <v>45</v>
      </c>
      <c r="D2" s="23" t="s">
        <v>116</v>
      </c>
      <c r="E2" s="22" t="s">
        <v>69</v>
      </c>
      <c r="F2" s="22" t="s">
        <v>46</v>
      </c>
      <c r="G2" s="22" t="s">
        <v>47</v>
      </c>
      <c r="H2" s="22" t="s">
        <v>48</v>
      </c>
      <c r="I2" s="22" t="s">
        <v>49</v>
      </c>
      <c r="J2" s="22" t="s">
        <v>50</v>
      </c>
      <c r="K2" s="22" t="s">
        <v>51</v>
      </c>
      <c r="L2" s="22" t="s">
        <v>52</v>
      </c>
      <c r="M2" s="23" t="s">
        <v>53</v>
      </c>
      <c r="N2" s="22" t="s">
        <v>54</v>
      </c>
      <c r="O2" s="22" t="s">
        <v>93</v>
      </c>
      <c r="P2" s="22" t="s">
        <v>55</v>
      </c>
      <c r="Q2" s="22" t="s">
        <v>56</v>
      </c>
      <c r="R2" s="22" t="s">
        <v>57</v>
      </c>
      <c r="S2" s="23" t="s">
        <v>58</v>
      </c>
      <c r="T2" s="22" t="s">
        <v>59</v>
      </c>
      <c r="U2" s="23" t="s">
        <v>60</v>
      </c>
      <c r="V2" s="22" t="s">
        <v>117</v>
      </c>
      <c r="W2" s="22" t="s">
        <v>89</v>
      </c>
      <c r="X2" s="23" t="s">
        <v>68</v>
      </c>
      <c r="Y2" s="23" t="s">
        <v>63</v>
      </c>
      <c r="Z2" s="23" t="s">
        <v>61</v>
      </c>
      <c r="AA2" s="22" t="s">
        <v>62</v>
      </c>
      <c r="AB2" s="24" t="s">
        <v>67</v>
      </c>
      <c r="AC2" s="28" t="s">
        <v>33</v>
      </c>
    </row>
    <row r="3" spans="1:29" x14ac:dyDescent="0.2">
      <c r="A3" s="25" t="s">
        <v>24</v>
      </c>
      <c r="B3" s="35">
        <v>7.5</v>
      </c>
      <c r="C3" s="35"/>
      <c r="D3" s="35">
        <v>8.8000000000000007</v>
      </c>
      <c r="E3" s="35"/>
      <c r="F3" s="35">
        <v>7.6</v>
      </c>
      <c r="G3" s="35"/>
      <c r="H3" s="35"/>
      <c r="I3" s="35">
        <v>8.1999999999999993</v>
      </c>
      <c r="J3" s="35"/>
      <c r="K3" s="35"/>
      <c r="L3" s="35"/>
      <c r="M3" s="35"/>
      <c r="N3" s="35"/>
      <c r="O3" s="35"/>
      <c r="P3" s="35"/>
      <c r="Q3" s="35">
        <v>8</v>
      </c>
      <c r="R3" s="35"/>
      <c r="S3" s="35"/>
      <c r="T3" s="35"/>
      <c r="U3" s="35"/>
      <c r="V3" s="35"/>
      <c r="W3" s="35"/>
      <c r="X3" s="35"/>
      <c r="Y3" s="35"/>
      <c r="Z3" s="35"/>
      <c r="AA3" s="35"/>
      <c r="AB3" s="30"/>
      <c r="AC3" s="29">
        <f t="shared" ref="AC3:AC19" si="0">AVERAGE(B3:AB3)</f>
        <v>8.02</v>
      </c>
    </row>
    <row r="4" spans="1:29" x14ac:dyDescent="0.2">
      <c r="A4" s="25" t="s">
        <v>25</v>
      </c>
      <c r="B4" s="35">
        <v>7.2</v>
      </c>
      <c r="C4" s="35"/>
      <c r="D4" s="35">
        <v>8.4</v>
      </c>
      <c r="E4" s="35"/>
      <c r="F4" s="35">
        <v>7.4</v>
      </c>
      <c r="G4" s="35"/>
      <c r="H4" s="35"/>
      <c r="I4" s="35">
        <v>7.2</v>
      </c>
      <c r="J4" s="35"/>
      <c r="K4" s="35"/>
      <c r="L4" s="35"/>
      <c r="M4" s="35"/>
      <c r="N4" s="35"/>
      <c r="O4" s="35"/>
      <c r="P4" s="35"/>
      <c r="Q4" s="35">
        <v>6.9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30"/>
      <c r="AC4" s="29">
        <f t="shared" si="0"/>
        <v>7.42</v>
      </c>
    </row>
    <row r="5" spans="1:29" ht="38.25" customHeight="1" x14ac:dyDescent="0.2">
      <c r="A5" s="44" t="s">
        <v>64</v>
      </c>
      <c r="B5" s="27">
        <f>AVERAGE(B3:B4)</f>
        <v>7.35</v>
      </c>
      <c r="C5" s="27"/>
      <c r="D5" s="27">
        <f>AVERAGE(D3:D4)</f>
        <v>8.6000000000000014</v>
      </c>
      <c r="E5" s="27"/>
      <c r="F5" s="27">
        <f>AVERAGE(F3:F4)</f>
        <v>7.5</v>
      </c>
      <c r="G5" s="27"/>
      <c r="H5" s="27"/>
      <c r="I5" s="27">
        <f>AVERAGE(I3:I4)</f>
        <v>7.6999999999999993</v>
      </c>
      <c r="J5" s="27"/>
      <c r="K5" s="27"/>
      <c r="L5" s="27"/>
      <c r="M5" s="27"/>
      <c r="N5" s="27"/>
      <c r="O5" s="27"/>
      <c r="P5" s="27"/>
      <c r="Q5" s="27">
        <f>AVERAGE(Q3:Q4)</f>
        <v>7.45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9">
        <f t="shared" si="0"/>
        <v>7.7200000000000006</v>
      </c>
    </row>
    <row r="6" spans="1:29" x14ac:dyDescent="0.2">
      <c r="A6" s="25" t="s">
        <v>26</v>
      </c>
      <c r="B6" s="35">
        <v>8.1999999999999993</v>
      </c>
      <c r="C6" s="35">
        <v>8.6</v>
      </c>
      <c r="D6" s="35">
        <v>9</v>
      </c>
      <c r="E6" s="35">
        <v>8.4</v>
      </c>
      <c r="F6" s="36">
        <v>7.7</v>
      </c>
      <c r="G6" s="35"/>
      <c r="H6" s="35"/>
      <c r="I6" s="35">
        <v>7.2</v>
      </c>
      <c r="J6" s="35"/>
      <c r="K6" s="35"/>
      <c r="L6" s="35">
        <v>8.3000000000000007</v>
      </c>
      <c r="M6" s="35"/>
      <c r="N6" s="35"/>
      <c r="O6" s="35"/>
      <c r="P6" s="35"/>
      <c r="Q6" s="35">
        <v>8.9</v>
      </c>
      <c r="R6" s="35"/>
      <c r="S6" s="35">
        <v>9.6</v>
      </c>
      <c r="T6" s="35"/>
      <c r="U6" s="35">
        <v>9.1999999999999993</v>
      </c>
      <c r="V6" s="35"/>
      <c r="W6" s="35"/>
      <c r="X6" s="35">
        <v>8.4</v>
      </c>
      <c r="Y6" s="35">
        <v>10.4</v>
      </c>
      <c r="Z6" s="35">
        <v>10.1</v>
      </c>
      <c r="AA6" s="35"/>
      <c r="AB6" s="30">
        <v>9.4</v>
      </c>
      <c r="AC6" s="29">
        <f t="shared" si="0"/>
        <v>8.8142857142857149</v>
      </c>
    </row>
    <row r="7" spans="1:29" x14ac:dyDescent="0.2">
      <c r="A7" s="25" t="s">
        <v>27</v>
      </c>
      <c r="B7" s="35">
        <v>6.2</v>
      </c>
      <c r="C7" s="35">
        <v>8.3000000000000007</v>
      </c>
      <c r="D7" s="35">
        <v>7.2</v>
      </c>
      <c r="E7" s="35">
        <v>7.4</v>
      </c>
      <c r="F7" s="37">
        <v>7.3</v>
      </c>
      <c r="G7" s="35"/>
      <c r="H7" s="35"/>
      <c r="I7" s="35">
        <v>7.2</v>
      </c>
      <c r="J7" s="35"/>
      <c r="K7" s="35"/>
      <c r="L7" s="35">
        <v>7.6</v>
      </c>
      <c r="M7" s="35"/>
      <c r="N7" s="35"/>
      <c r="O7" s="35"/>
      <c r="P7" s="35"/>
      <c r="Q7" s="35">
        <v>8.4</v>
      </c>
      <c r="R7" s="35"/>
      <c r="S7" s="35">
        <v>9.1</v>
      </c>
      <c r="T7" s="35"/>
      <c r="U7" s="35">
        <v>9.5</v>
      </c>
      <c r="V7" s="35"/>
      <c r="W7" s="35"/>
      <c r="X7" s="35">
        <v>8.3000000000000007</v>
      </c>
      <c r="Y7" s="35">
        <v>10.199999999999999</v>
      </c>
      <c r="Z7" s="35">
        <v>10</v>
      </c>
      <c r="AA7" s="35"/>
      <c r="AB7" s="30">
        <v>9.1</v>
      </c>
      <c r="AC7" s="29">
        <f t="shared" si="0"/>
        <v>8.2714285714285705</v>
      </c>
    </row>
    <row r="8" spans="1:29" x14ac:dyDescent="0.2">
      <c r="A8" s="25" t="s">
        <v>95</v>
      </c>
      <c r="B8" s="35">
        <v>7.6</v>
      </c>
      <c r="C8" s="35">
        <v>7.8</v>
      </c>
      <c r="D8" s="35">
        <v>7.2</v>
      </c>
      <c r="E8" s="35">
        <v>8</v>
      </c>
      <c r="F8" s="37">
        <v>6.4</v>
      </c>
      <c r="G8" s="35"/>
      <c r="H8" s="35"/>
      <c r="I8" s="35">
        <v>7</v>
      </c>
      <c r="J8" s="35"/>
      <c r="K8" s="35"/>
      <c r="L8" s="35">
        <v>7.2</v>
      </c>
      <c r="M8" s="35"/>
      <c r="N8" s="35"/>
      <c r="O8" s="35"/>
      <c r="P8" s="35"/>
      <c r="Q8" s="35">
        <v>8.1</v>
      </c>
      <c r="R8" s="35"/>
      <c r="S8" s="35">
        <v>8.4</v>
      </c>
      <c r="T8" s="35"/>
      <c r="U8" s="35">
        <v>8.5</v>
      </c>
      <c r="V8" s="35"/>
      <c r="W8" s="35"/>
      <c r="X8" s="35">
        <v>8.6999999999999993</v>
      </c>
      <c r="Y8" s="35">
        <v>8.4</v>
      </c>
      <c r="Z8" s="35">
        <v>9.6</v>
      </c>
      <c r="AA8" s="35"/>
      <c r="AB8" s="30">
        <v>8.5</v>
      </c>
      <c r="AC8" s="29">
        <f t="shared" si="0"/>
        <v>7.9571428571428573</v>
      </c>
    </row>
    <row r="9" spans="1:29" x14ac:dyDescent="0.2">
      <c r="A9" s="25" t="s">
        <v>28</v>
      </c>
      <c r="B9" s="35">
        <v>7.7</v>
      </c>
      <c r="C9" s="35">
        <v>8.6999999999999993</v>
      </c>
      <c r="D9" s="35">
        <v>9</v>
      </c>
      <c r="E9" s="35">
        <v>9.5</v>
      </c>
      <c r="F9" s="35">
        <v>8</v>
      </c>
      <c r="G9" s="35"/>
      <c r="H9" s="35"/>
      <c r="I9" s="35">
        <v>7.3</v>
      </c>
      <c r="J9" s="35"/>
      <c r="K9" s="35"/>
      <c r="L9" s="35"/>
      <c r="M9" s="35">
        <v>7.8</v>
      </c>
      <c r="N9" s="35"/>
      <c r="O9" s="35"/>
      <c r="P9" s="35">
        <v>7.1</v>
      </c>
      <c r="Q9" s="35"/>
      <c r="R9" s="35">
        <v>8.3000000000000007</v>
      </c>
      <c r="S9" s="35">
        <v>9.3000000000000007</v>
      </c>
      <c r="T9" s="35"/>
      <c r="U9" s="35">
        <v>9.6999999999999993</v>
      </c>
      <c r="V9" s="35"/>
      <c r="W9" s="35"/>
      <c r="X9" s="35">
        <v>10.3</v>
      </c>
      <c r="Y9" s="35">
        <v>10.6</v>
      </c>
      <c r="Z9" s="35">
        <v>10.5</v>
      </c>
      <c r="AA9" s="35"/>
      <c r="AB9" s="30">
        <v>9.4</v>
      </c>
      <c r="AC9" s="29">
        <f t="shared" si="0"/>
        <v>8.879999999999999</v>
      </c>
    </row>
    <row r="10" spans="1:29" x14ac:dyDescent="0.2">
      <c r="A10" s="25" t="s">
        <v>29</v>
      </c>
      <c r="B10" s="35">
        <v>7.1</v>
      </c>
      <c r="C10" s="35">
        <v>7.9</v>
      </c>
      <c r="D10" s="35">
        <v>7.9</v>
      </c>
      <c r="E10" s="35">
        <v>8.5</v>
      </c>
      <c r="F10" s="35">
        <v>6.8</v>
      </c>
      <c r="G10" s="35"/>
      <c r="H10" s="35"/>
      <c r="I10" s="35">
        <v>6.5</v>
      </c>
      <c r="J10" s="35"/>
      <c r="K10" s="35"/>
      <c r="L10" s="35"/>
      <c r="M10" s="35">
        <v>7</v>
      </c>
      <c r="N10" s="35"/>
      <c r="O10" s="35"/>
      <c r="P10" s="35">
        <v>6.2</v>
      </c>
      <c r="Q10" s="35"/>
      <c r="R10" s="35">
        <v>7.9</v>
      </c>
      <c r="S10" s="35">
        <v>8</v>
      </c>
      <c r="T10" s="35"/>
      <c r="U10" s="35">
        <v>9.5</v>
      </c>
      <c r="V10" s="35"/>
      <c r="W10" s="35"/>
      <c r="X10" s="35">
        <v>9.9</v>
      </c>
      <c r="Y10" s="35">
        <v>10.1</v>
      </c>
      <c r="Z10" s="35">
        <v>10</v>
      </c>
      <c r="AA10" s="35"/>
      <c r="AB10" s="30">
        <v>8.6</v>
      </c>
      <c r="AC10" s="29">
        <f t="shared" si="0"/>
        <v>8.1266666666666669</v>
      </c>
    </row>
    <row r="11" spans="1:29" x14ac:dyDescent="0.2">
      <c r="A11" s="25" t="s">
        <v>104</v>
      </c>
      <c r="B11" s="35">
        <v>6.4</v>
      </c>
      <c r="C11" s="35">
        <v>7.7</v>
      </c>
      <c r="D11" s="35">
        <v>7.6</v>
      </c>
      <c r="E11" s="35">
        <v>8</v>
      </c>
      <c r="F11" s="35">
        <v>7.3</v>
      </c>
      <c r="G11" s="35"/>
      <c r="H11" s="35"/>
      <c r="I11" s="35">
        <v>6.2</v>
      </c>
      <c r="J11" s="35"/>
      <c r="K11" s="35"/>
      <c r="L11" s="35"/>
      <c r="M11" s="35">
        <v>7.2</v>
      </c>
      <c r="N11" s="35"/>
      <c r="O11" s="35"/>
      <c r="P11" s="35">
        <v>6.3</v>
      </c>
      <c r="Q11" s="35"/>
      <c r="R11" s="35">
        <v>6.7</v>
      </c>
      <c r="S11" s="35">
        <v>8.5</v>
      </c>
      <c r="T11" s="35"/>
      <c r="U11" s="35">
        <v>9.8000000000000007</v>
      </c>
      <c r="V11" s="35"/>
      <c r="W11" s="35"/>
      <c r="X11" s="35">
        <v>9.1999999999999993</v>
      </c>
      <c r="Y11" s="35">
        <v>10.5</v>
      </c>
      <c r="Z11" s="35">
        <v>10.199999999999999</v>
      </c>
      <c r="AA11" s="35"/>
      <c r="AB11" s="30">
        <v>8.4</v>
      </c>
      <c r="AC11" s="29">
        <f t="shared" si="0"/>
        <v>8.0000000000000018</v>
      </c>
    </row>
    <row r="12" spans="1:29" x14ac:dyDescent="0.2">
      <c r="A12" s="25" t="s">
        <v>30</v>
      </c>
      <c r="B12" s="35">
        <v>7.9</v>
      </c>
      <c r="C12" s="35">
        <v>7</v>
      </c>
      <c r="D12" s="35">
        <v>7.4</v>
      </c>
      <c r="E12" s="35">
        <v>7</v>
      </c>
      <c r="F12" s="35">
        <v>7.1</v>
      </c>
      <c r="G12" s="35">
        <v>5.5</v>
      </c>
      <c r="H12" s="35">
        <v>5.4</v>
      </c>
      <c r="I12" s="35"/>
      <c r="J12" s="30">
        <v>8.3000000000000007</v>
      </c>
      <c r="K12" s="35"/>
      <c r="L12" s="35">
        <v>7.1</v>
      </c>
      <c r="M12" s="35">
        <v>7.2</v>
      </c>
      <c r="N12" s="35"/>
      <c r="O12" s="35"/>
      <c r="P12" s="35">
        <v>6.2</v>
      </c>
      <c r="Q12" s="35"/>
      <c r="R12" s="35">
        <v>6.6</v>
      </c>
      <c r="S12" s="35">
        <v>7.6</v>
      </c>
      <c r="T12" s="35">
        <v>6.7</v>
      </c>
      <c r="U12" s="35">
        <v>9.1</v>
      </c>
      <c r="V12" s="35"/>
      <c r="W12" s="35"/>
      <c r="X12" s="35">
        <v>9.1999999999999993</v>
      </c>
      <c r="Y12" s="35">
        <v>9.9</v>
      </c>
      <c r="Z12" s="35">
        <v>10</v>
      </c>
      <c r="AA12" s="35"/>
      <c r="AB12" s="30">
        <v>9.5</v>
      </c>
      <c r="AC12" s="29">
        <f t="shared" si="0"/>
        <v>7.6157894736842096</v>
      </c>
    </row>
    <row r="13" spans="1:29" x14ac:dyDescent="0.2">
      <c r="A13" s="25" t="s">
        <v>31</v>
      </c>
      <c r="B13" s="35">
        <v>7.5</v>
      </c>
      <c r="C13" s="35">
        <v>8</v>
      </c>
      <c r="D13" s="35">
        <v>8.1999999999999993</v>
      </c>
      <c r="E13" s="35">
        <v>8.6999999999999993</v>
      </c>
      <c r="F13" s="35">
        <v>8.1999999999999993</v>
      </c>
      <c r="G13" s="35">
        <v>5.7</v>
      </c>
      <c r="H13" s="35">
        <v>5.6</v>
      </c>
      <c r="I13" s="35"/>
      <c r="J13" s="30">
        <v>8.8000000000000007</v>
      </c>
      <c r="K13" s="35"/>
      <c r="L13" s="35">
        <v>7.5</v>
      </c>
      <c r="M13" s="35">
        <v>8.5</v>
      </c>
      <c r="N13" s="35"/>
      <c r="O13" s="35"/>
      <c r="P13" s="35">
        <v>6.6</v>
      </c>
      <c r="Q13" s="35"/>
      <c r="R13" s="35">
        <v>7.3</v>
      </c>
      <c r="S13" s="35">
        <v>9.1</v>
      </c>
      <c r="T13" s="35">
        <v>7.5</v>
      </c>
      <c r="U13" s="35">
        <v>9.6999999999999993</v>
      </c>
      <c r="V13" s="35"/>
      <c r="W13" s="35"/>
      <c r="X13" s="35">
        <v>10.1</v>
      </c>
      <c r="Y13" s="35">
        <v>11.1</v>
      </c>
      <c r="Z13" s="35">
        <v>9.4</v>
      </c>
      <c r="AA13" s="35"/>
      <c r="AB13" s="30">
        <v>9.5</v>
      </c>
      <c r="AC13" s="29">
        <f t="shared" si="0"/>
        <v>8.2631578947368425</v>
      </c>
    </row>
    <row r="14" spans="1:29" x14ac:dyDescent="0.2">
      <c r="A14" s="25" t="s">
        <v>87</v>
      </c>
      <c r="B14" s="35">
        <v>6.4</v>
      </c>
      <c r="C14" s="35">
        <v>7</v>
      </c>
      <c r="D14" s="35">
        <v>6.7</v>
      </c>
      <c r="E14" s="35">
        <v>7</v>
      </c>
      <c r="F14" s="35">
        <v>5.7</v>
      </c>
      <c r="G14" s="35">
        <v>5.4</v>
      </c>
      <c r="H14" s="35">
        <v>5.4</v>
      </c>
      <c r="I14" s="35"/>
      <c r="J14" s="35">
        <v>6.4</v>
      </c>
      <c r="K14" s="35"/>
      <c r="L14" s="35">
        <v>6.5</v>
      </c>
      <c r="M14" s="35">
        <v>6.5</v>
      </c>
      <c r="N14" s="35"/>
      <c r="O14" s="35"/>
      <c r="P14" s="35">
        <v>5.6</v>
      </c>
      <c r="Q14" s="35"/>
      <c r="R14" s="35">
        <v>5.7</v>
      </c>
      <c r="S14" s="35">
        <v>6.6</v>
      </c>
      <c r="T14" s="35">
        <v>6</v>
      </c>
      <c r="U14" s="35">
        <v>8.9</v>
      </c>
      <c r="V14" s="35"/>
      <c r="W14" s="35">
        <v>9.8000000000000007</v>
      </c>
      <c r="X14" s="35"/>
      <c r="Y14" s="35"/>
      <c r="Z14" s="35">
        <v>7.8</v>
      </c>
      <c r="AA14" s="35"/>
      <c r="AB14" s="30">
        <v>7.6</v>
      </c>
      <c r="AC14" s="29">
        <f t="shared" si="0"/>
        <v>6.7222222222222214</v>
      </c>
    </row>
    <row r="15" spans="1:29" x14ac:dyDescent="0.2">
      <c r="A15" s="25" t="s">
        <v>32</v>
      </c>
      <c r="B15" s="35">
        <v>7.5</v>
      </c>
      <c r="C15" s="35"/>
      <c r="D15" s="35">
        <v>7.7</v>
      </c>
      <c r="E15" s="35">
        <v>8.6999999999999993</v>
      </c>
      <c r="F15" s="35">
        <v>8.4</v>
      </c>
      <c r="G15" s="35">
        <v>7.3</v>
      </c>
      <c r="H15" s="35">
        <v>7.4</v>
      </c>
      <c r="I15" s="35"/>
      <c r="J15" s="35">
        <v>7</v>
      </c>
      <c r="K15" s="35"/>
      <c r="L15" s="35">
        <v>8</v>
      </c>
      <c r="M15" s="35">
        <v>8.1999999999999993</v>
      </c>
      <c r="N15" s="35"/>
      <c r="O15" s="35"/>
      <c r="P15" s="35">
        <v>8.6999999999999993</v>
      </c>
      <c r="Q15" s="35"/>
      <c r="R15" s="35">
        <v>8</v>
      </c>
      <c r="S15" s="35">
        <v>9.1999999999999993</v>
      </c>
      <c r="T15" s="35">
        <v>7.6</v>
      </c>
      <c r="U15" s="35">
        <v>9.1999999999999993</v>
      </c>
      <c r="V15" s="35"/>
      <c r="W15" s="35">
        <v>10.8</v>
      </c>
      <c r="X15" s="35"/>
      <c r="Y15" s="35"/>
      <c r="Z15" s="35">
        <v>10.4</v>
      </c>
      <c r="AA15" s="35"/>
      <c r="AB15" s="30">
        <v>9.3000000000000007</v>
      </c>
      <c r="AC15" s="29">
        <f t="shared" si="0"/>
        <v>8.4352941176470591</v>
      </c>
    </row>
    <row r="16" spans="1:29" x14ac:dyDescent="0.2">
      <c r="A16" s="25" t="s">
        <v>96</v>
      </c>
      <c r="B16" s="35">
        <v>7.4</v>
      </c>
      <c r="C16" s="35"/>
      <c r="D16" s="35">
        <v>9.3000000000000007</v>
      </c>
      <c r="E16" s="35">
        <v>8.6</v>
      </c>
      <c r="F16" s="35">
        <v>8.6</v>
      </c>
      <c r="G16" s="35">
        <v>6.4</v>
      </c>
      <c r="H16" s="35">
        <v>5.9</v>
      </c>
      <c r="I16" s="35"/>
      <c r="J16" s="35">
        <v>6.7</v>
      </c>
      <c r="K16" s="35"/>
      <c r="L16" s="35">
        <v>8.6</v>
      </c>
      <c r="M16" s="35">
        <v>8.3000000000000007</v>
      </c>
      <c r="N16" s="35"/>
      <c r="O16" s="35"/>
      <c r="P16" s="35">
        <v>7.2</v>
      </c>
      <c r="Q16" s="35"/>
      <c r="R16" s="35">
        <v>7.4</v>
      </c>
      <c r="S16" s="35">
        <v>8.5</v>
      </c>
      <c r="T16" s="35">
        <v>6.9</v>
      </c>
      <c r="U16" s="35">
        <v>10.4</v>
      </c>
      <c r="V16" s="35"/>
      <c r="W16" s="35">
        <v>9.6999999999999993</v>
      </c>
      <c r="X16" s="35"/>
      <c r="Y16" s="35"/>
      <c r="Z16" s="35">
        <v>8.8000000000000007</v>
      </c>
      <c r="AA16" s="35"/>
      <c r="AB16" s="30">
        <v>9.6999999999999993</v>
      </c>
      <c r="AC16" s="29">
        <f t="shared" si="0"/>
        <v>8.1411764705882366</v>
      </c>
    </row>
    <row r="17" spans="1:29" x14ac:dyDescent="0.2">
      <c r="A17" s="25" t="s">
        <v>91</v>
      </c>
      <c r="B17" s="35">
        <v>5.0999999999999996</v>
      </c>
      <c r="C17" s="35">
        <v>4.5</v>
      </c>
      <c r="D17" s="35">
        <v>5.3</v>
      </c>
      <c r="E17" s="35">
        <v>7.4</v>
      </c>
      <c r="F17" s="35">
        <v>5.8</v>
      </c>
      <c r="G17" s="35">
        <v>4.0999999999999996</v>
      </c>
      <c r="H17" s="35">
        <v>4.7</v>
      </c>
      <c r="I17" s="35"/>
      <c r="J17" s="35">
        <v>5.7</v>
      </c>
      <c r="K17" s="35"/>
      <c r="L17" s="35">
        <v>5.5</v>
      </c>
      <c r="M17" s="35">
        <v>5.5</v>
      </c>
      <c r="N17" s="35">
        <v>5.8</v>
      </c>
      <c r="O17" s="35"/>
      <c r="P17" s="35">
        <v>5.4</v>
      </c>
      <c r="Q17" s="35"/>
      <c r="R17" s="35">
        <v>4.4000000000000004</v>
      </c>
      <c r="S17" s="35">
        <v>5.7</v>
      </c>
      <c r="T17" s="35">
        <v>5.6</v>
      </c>
      <c r="U17" s="35">
        <v>8.6999999999999993</v>
      </c>
      <c r="V17" s="35"/>
      <c r="W17" s="35">
        <v>9.9</v>
      </c>
      <c r="X17" s="35"/>
      <c r="Y17" s="35"/>
      <c r="Z17" s="35">
        <v>7.7</v>
      </c>
      <c r="AA17" s="35"/>
      <c r="AB17" s="30">
        <v>8.1</v>
      </c>
      <c r="AC17" s="29">
        <f t="shared" si="0"/>
        <v>6.0473684210526315</v>
      </c>
    </row>
    <row r="18" spans="1:29" x14ac:dyDescent="0.2">
      <c r="A18" s="25" t="s">
        <v>88</v>
      </c>
      <c r="B18" s="35">
        <v>7.4</v>
      </c>
      <c r="C18" s="35"/>
      <c r="D18" s="35">
        <v>9</v>
      </c>
      <c r="E18" s="35">
        <v>8</v>
      </c>
      <c r="F18" s="35">
        <v>8.6999999999999993</v>
      </c>
      <c r="G18" s="35">
        <v>7.3</v>
      </c>
      <c r="H18" s="35">
        <v>6.8</v>
      </c>
      <c r="I18" s="35"/>
      <c r="J18" s="35">
        <v>7.6</v>
      </c>
      <c r="K18" s="35"/>
      <c r="L18" s="35">
        <v>8.6999999999999993</v>
      </c>
      <c r="M18" s="35">
        <v>8.6999999999999993</v>
      </c>
      <c r="N18" s="35">
        <v>9.3000000000000007</v>
      </c>
      <c r="O18" s="35"/>
      <c r="P18" s="35">
        <v>7.9</v>
      </c>
      <c r="Q18" s="35"/>
      <c r="R18" s="35">
        <v>7.5</v>
      </c>
      <c r="S18" s="35">
        <v>9.3000000000000007</v>
      </c>
      <c r="T18" s="35">
        <v>7.6</v>
      </c>
      <c r="U18" s="35">
        <v>9.8000000000000007</v>
      </c>
      <c r="V18" s="35"/>
      <c r="W18" s="35">
        <v>11.2</v>
      </c>
      <c r="X18" s="35"/>
      <c r="Y18" s="35"/>
      <c r="Z18" s="35">
        <v>10.199999999999999</v>
      </c>
      <c r="AA18" s="35"/>
      <c r="AB18" s="30">
        <v>9.5</v>
      </c>
      <c r="AC18" s="29"/>
    </row>
    <row r="19" spans="1:29" x14ac:dyDescent="0.2">
      <c r="A19" s="25" t="s">
        <v>105</v>
      </c>
      <c r="B19" s="35">
        <v>6.8</v>
      </c>
      <c r="C19" s="35"/>
      <c r="D19" s="35">
        <v>8.6</v>
      </c>
      <c r="E19" s="35">
        <v>9</v>
      </c>
      <c r="F19" s="35">
        <v>7.8</v>
      </c>
      <c r="G19" s="35">
        <v>6</v>
      </c>
      <c r="H19" s="35">
        <v>6.3</v>
      </c>
      <c r="I19" s="35"/>
      <c r="J19" s="35">
        <v>6.7</v>
      </c>
      <c r="K19" s="35"/>
      <c r="L19" s="35">
        <v>7.6</v>
      </c>
      <c r="M19" s="35">
        <v>8</v>
      </c>
      <c r="N19" s="35">
        <v>8.3000000000000007</v>
      </c>
      <c r="O19" s="35"/>
      <c r="P19" s="35">
        <v>6.7</v>
      </c>
      <c r="Q19" s="35"/>
      <c r="R19" s="35">
        <v>6</v>
      </c>
      <c r="S19" s="35">
        <v>8</v>
      </c>
      <c r="T19" s="35">
        <v>6.5</v>
      </c>
      <c r="U19" s="35">
        <v>8.6</v>
      </c>
      <c r="V19" s="35"/>
      <c r="W19" s="35">
        <v>10.4</v>
      </c>
      <c r="X19" s="35"/>
      <c r="Y19" s="35"/>
      <c r="Z19" s="35">
        <v>10.1</v>
      </c>
      <c r="AA19" s="35"/>
      <c r="AB19" s="30">
        <v>9.1</v>
      </c>
      <c r="AC19" s="29">
        <f t="shared" si="0"/>
        <v>7.8055555555555554</v>
      </c>
    </row>
    <row r="20" spans="1:29" s="43" customFormat="1" ht="39" customHeight="1" x14ac:dyDescent="0.2">
      <c r="A20" s="44" t="s">
        <v>65</v>
      </c>
      <c r="B20" s="27">
        <f t="shared" ref="B20:J20" si="1">AVERAGE(B6:B19)</f>
        <v>7.0857142857142863</v>
      </c>
      <c r="C20" s="27">
        <f t="shared" si="1"/>
        <v>7.55</v>
      </c>
      <c r="D20" s="27">
        <f t="shared" si="1"/>
        <v>7.8642857142857139</v>
      </c>
      <c r="E20" s="27">
        <f t="shared" si="1"/>
        <v>8.1571428571428566</v>
      </c>
      <c r="F20" s="27">
        <f t="shared" si="1"/>
        <v>7.4142857142857137</v>
      </c>
      <c r="G20" s="27">
        <f t="shared" si="1"/>
        <v>5.9625000000000004</v>
      </c>
      <c r="H20" s="27">
        <f t="shared" si="1"/>
        <v>5.9374999999999991</v>
      </c>
      <c r="I20" s="27">
        <f t="shared" si="1"/>
        <v>6.9000000000000012</v>
      </c>
      <c r="J20" s="27">
        <f t="shared" si="1"/>
        <v>7.1500000000000012</v>
      </c>
      <c r="K20" s="27"/>
      <c r="L20" s="27">
        <f>AVERAGE(L6:L19)</f>
        <v>7.5090909090909097</v>
      </c>
      <c r="M20" s="27">
        <f>AVERAGE(M6:M19)</f>
        <v>7.536363636363637</v>
      </c>
      <c r="N20" s="27">
        <f>AVERAGE(N6:N19)</f>
        <v>7.8000000000000007</v>
      </c>
      <c r="O20" s="27"/>
      <c r="P20" s="27">
        <f t="shared" ref="P20:U20" si="2">AVERAGE(P6:P19)</f>
        <v>6.7181818181818187</v>
      </c>
      <c r="Q20" s="27">
        <f t="shared" si="2"/>
        <v>8.4666666666666668</v>
      </c>
      <c r="R20" s="27">
        <f t="shared" si="2"/>
        <v>6.8909090909090907</v>
      </c>
      <c r="S20" s="27">
        <f t="shared" si="2"/>
        <v>8.35</v>
      </c>
      <c r="T20" s="27">
        <f t="shared" si="2"/>
        <v>6.8</v>
      </c>
      <c r="U20" s="27">
        <f t="shared" si="2"/>
        <v>9.328571428571431</v>
      </c>
      <c r="V20" s="27"/>
      <c r="W20" s="27">
        <f>AVERAGE(W14:W19)</f>
        <v>10.3</v>
      </c>
      <c r="X20" s="27">
        <f>AVERAGE(X6:X19)</f>
        <v>9.2624999999999993</v>
      </c>
      <c r="Y20" s="27">
        <f>AVERAGE(Y6:Y19)</f>
        <v>10.15</v>
      </c>
      <c r="Z20" s="27">
        <f>AVERAGE(Z6:Z19)</f>
        <v>9.6285714285714299</v>
      </c>
      <c r="AA20" s="27"/>
      <c r="AB20" s="27">
        <f>AVERAGE(AB6:AB19)</f>
        <v>8.9785714285714278</v>
      </c>
      <c r="AC20" s="29">
        <f>AVERAGE(B19:AB19)</f>
        <v>7.8055555555555554</v>
      </c>
    </row>
    <row r="21" spans="1:29" x14ac:dyDescent="0.2">
      <c r="A21" s="25" t="s">
        <v>92</v>
      </c>
      <c r="B21" s="35">
        <v>7.9</v>
      </c>
      <c r="C21" s="35"/>
      <c r="D21" s="35">
        <v>8.6999999999999993</v>
      </c>
      <c r="E21" s="35">
        <v>9.8000000000000007</v>
      </c>
      <c r="F21" s="35">
        <v>8.4</v>
      </c>
      <c r="G21" s="35">
        <v>6.6</v>
      </c>
      <c r="H21" s="35">
        <v>6.8</v>
      </c>
      <c r="I21" s="35"/>
      <c r="J21" s="35">
        <v>7.2</v>
      </c>
      <c r="K21" s="35"/>
      <c r="L21" s="35">
        <v>7.8</v>
      </c>
      <c r="M21" s="35">
        <v>8.6999999999999993</v>
      </c>
      <c r="N21" s="35"/>
      <c r="O21" s="35">
        <v>9.1</v>
      </c>
      <c r="P21" s="35">
        <v>7.9</v>
      </c>
      <c r="Q21" s="35"/>
      <c r="R21" s="35">
        <v>7.5</v>
      </c>
      <c r="S21" s="35"/>
      <c r="T21" s="35">
        <v>7.6</v>
      </c>
      <c r="U21" s="35">
        <v>9.8000000000000007</v>
      </c>
      <c r="V21" s="35">
        <v>10.3</v>
      </c>
      <c r="W21" s="35"/>
      <c r="X21" s="35"/>
      <c r="Y21" s="35"/>
      <c r="Z21" s="35"/>
      <c r="AA21" s="35">
        <v>10.6</v>
      </c>
      <c r="AB21" s="30">
        <v>10.1</v>
      </c>
      <c r="AC21" s="29">
        <f>AVERAGE(B21:AB21)</f>
        <v>8.5176470588235276</v>
      </c>
    </row>
    <row r="22" spans="1:29" x14ac:dyDescent="0.2">
      <c r="A22" s="25" t="s">
        <v>106</v>
      </c>
      <c r="B22" s="35">
        <v>6</v>
      </c>
      <c r="C22" s="35"/>
      <c r="D22" s="35">
        <v>6.7</v>
      </c>
      <c r="E22" s="35">
        <v>9</v>
      </c>
      <c r="F22" s="35">
        <v>8</v>
      </c>
      <c r="G22" s="42"/>
      <c r="H22" s="42"/>
      <c r="I22" s="42">
        <v>6.4</v>
      </c>
      <c r="J22" s="35">
        <v>8.6999999999999993</v>
      </c>
      <c r="K22" s="35"/>
      <c r="L22" s="35">
        <v>7.5</v>
      </c>
      <c r="M22" s="35">
        <v>8.4</v>
      </c>
      <c r="N22" s="35"/>
      <c r="O22" s="35">
        <v>9.5</v>
      </c>
      <c r="P22" s="35">
        <v>6.7</v>
      </c>
      <c r="Q22" s="35"/>
      <c r="R22" s="35">
        <v>6.8</v>
      </c>
      <c r="S22" s="35"/>
      <c r="T22" s="35">
        <v>5.2</v>
      </c>
      <c r="U22" s="35">
        <v>8.6999999999999993</v>
      </c>
      <c r="V22" s="35">
        <v>10</v>
      </c>
      <c r="W22" s="35"/>
      <c r="X22" s="35"/>
      <c r="Y22" s="35"/>
      <c r="Z22" s="35"/>
      <c r="AA22" s="35">
        <v>10.1</v>
      </c>
      <c r="AB22" s="30">
        <v>10.199999999999999</v>
      </c>
      <c r="AC22" s="29">
        <f>AVERAGE(B22:AB22)</f>
        <v>7.9937499999999995</v>
      </c>
    </row>
    <row r="23" spans="1:29" x14ac:dyDescent="0.2">
      <c r="A23" s="25" t="s">
        <v>97</v>
      </c>
      <c r="B23" s="35">
        <v>8</v>
      </c>
      <c r="C23" s="35"/>
      <c r="D23" s="35">
        <v>9.6</v>
      </c>
      <c r="E23" s="35">
        <v>9.4</v>
      </c>
      <c r="F23" s="35">
        <v>7.4</v>
      </c>
      <c r="G23" s="35">
        <v>5.9</v>
      </c>
      <c r="H23" s="35">
        <v>6.9</v>
      </c>
      <c r="I23" s="35"/>
      <c r="J23" s="35">
        <v>7.2</v>
      </c>
      <c r="K23" s="35">
        <v>9.6</v>
      </c>
      <c r="L23" s="30">
        <v>8.1</v>
      </c>
      <c r="M23" s="35">
        <v>8.6</v>
      </c>
      <c r="N23" s="35"/>
      <c r="O23" s="35"/>
      <c r="P23" s="35">
        <v>8</v>
      </c>
      <c r="Q23" s="35"/>
      <c r="R23" s="35">
        <v>8</v>
      </c>
      <c r="S23" s="35"/>
      <c r="T23" s="35">
        <v>7.9</v>
      </c>
      <c r="U23" s="35">
        <v>10.3</v>
      </c>
      <c r="V23" s="35">
        <v>10.3</v>
      </c>
      <c r="W23" s="35"/>
      <c r="X23" s="35"/>
      <c r="Y23" s="35"/>
      <c r="Z23" s="35"/>
      <c r="AA23" s="35">
        <v>11.1</v>
      </c>
      <c r="AB23" s="30">
        <v>10.4</v>
      </c>
      <c r="AC23" s="29">
        <f>AVERAGE(B23:AB23)</f>
        <v>8.6294117647058819</v>
      </c>
    </row>
    <row r="24" spans="1:29" ht="39.75" customHeight="1" x14ac:dyDescent="0.2">
      <c r="A24" s="44" t="s">
        <v>66</v>
      </c>
      <c r="B24" s="31">
        <f>AVERAGE(B21:B23)</f>
        <v>7.3</v>
      </c>
      <c r="C24" s="31"/>
      <c r="D24" s="31">
        <f t="shared" ref="D24:P24" si="3">AVERAGE(D21:D23)</f>
        <v>8.3333333333333339</v>
      </c>
      <c r="E24" s="31">
        <f t="shared" si="3"/>
        <v>9.4</v>
      </c>
      <c r="F24" s="31">
        <f t="shared" si="3"/>
        <v>7.9333333333333327</v>
      </c>
      <c r="G24" s="31">
        <f t="shared" si="3"/>
        <v>6.25</v>
      </c>
      <c r="H24" s="31">
        <f t="shared" si="3"/>
        <v>6.85</v>
      </c>
      <c r="I24" s="31">
        <f t="shared" si="3"/>
        <v>6.4</v>
      </c>
      <c r="J24" s="31">
        <f t="shared" si="3"/>
        <v>7.6999999999999993</v>
      </c>
      <c r="K24" s="31">
        <f>AVERAGE(K22:K23)</f>
        <v>9.6</v>
      </c>
      <c r="L24" s="31">
        <f t="shared" si="3"/>
        <v>7.8</v>
      </c>
      <c r="M24" s="31">
        <f t="shared" si="3"/>
        <v>8.5666666666666682</v>
      </c>
      <c r="N24" s="31"/>
      <c r="O24" s="31">
        <f t="shared" si="3"/>
        <v>9.3000000000000007</v>
      </c>
      <c r="P24" s="31">
        <f t="shared" si="3"/>
        <v>7.5333333333333341</v>
      </c>
      <c r="Q24" s="31"/>
      <c r="R24" s="31">
        <f>AVERAGE(R21:R23)</f>
        <v>7.4333333333333336</v>
      </c>
      <c r="S24" s="31"/>
      <c r="T24" s="31">
        <f>AVERAGE(T21:T23)</f>
        <v>6.9000000000000012</v>
      </c>
      <c r="U24" s="31">
        <f>AVERAGE(U21:U23)</f>
        <v>9.6</v>
      </c>
      <c r="V24" s="31">
        <f>AVERAGE(V21:V23)</f>
        <v>10.200000000000001</v>
      </c>
      <c r="W24" s="31"/>
      <c r="X24" s="31"/>
      <c r="Y24" s="31"/>
      <c r="Z24" s="31">
        <f>AVERAGE(Z23+Z21+Z22)/2</f>
        <v>0</v>
      </c>
      <c r="AA24" s="31">
        <f>AVERAGE(AA21:AA23)</f>
        <v>10.6</v>
      </c>
      <c r="AB24" s="31">
        <f>AVERAGE(AB21:AB23)</f>
        <v>10.233333333333333</v>
      </c>
      <c r="AC24" s="29">
        <f>AVERAGE(B24:AB24)</f>
        <v>7.8966666666666638</v>
      </c>
    </row>
    <row r="25" spans="1:29" x14ac:dyDescent="0.2">
      <c r="A25" s="32" t="s">
        <v>33</v>
      </c>
      <c r="B25" s="26">
        <f>(B5+B20+B24)/3</f>
        <v>7.2452380952380961</v>
      </c>
      <c r="C25" s="26">
        <f>(C20)/1</f>
        <v>7.55</v>
      </c>
      <c r="D25" s="26">
        <f>(D5+D20+D24)/3</f>
        <v>8.2658730158730176</v>
      </c>
      <c r="E25" s="26">
        <f>(E20+E24)/2</f>
        <v>8.7785714285714285</v>
      </c>
      <c r="F25" s="26">
        <f>(F5+F20+F24)/3</f>
        <v>7.6158730158730163</v>
      </c>
      <c r="G25" s="26">
        <f>(G20+G24)/2</f>
        <v>6.1062500000000002</v>
      </c>
      <c r="H25" s="26">
        <f>(H20+H24)/2</f>
        <v>6.3937499999999989</v>
      </c>
      <c r="I25" s="26">
        <f>(I5+I20)/2</f>
        <v>7.3000000000000007</v>
      </c>
      <c r="J25" s="26">
        <f>(J20+J24)/2</f>
        <v>7.4250000000000007</v>
      </c>
      <c r="K25" s="26">
        <f>K24</f>
        <v>9.6</v>
      </c>
      <c r="L25" s="26">
        <f>(L20+L24)/2</f>
        <v>7.6545454545454543</v>
      </c>
      <c r="M25" s="26">
        <f>(M20+M24)/2</f>
        <v>8.0515151515151526</v>
      </c>
      <c r="N25" s="26">
        <f>(N17+N19)/2</f>
        <v>7.0500000000000007</v>
      </c>
      <c r="O25" s="67">
        <v>9.3000000000000007</v>
      </c>
      <c r="P25" s="26">
        <f>(P21+P24)/2</f>
        <v>7.7166666666666668</v>
      </c>
      <c r="Q25" s="26">
        <f>(Q5+Q20)/2</f>
        <v>7.9583333333333339</v>
      </c>
      <c r="R25" s="26">
        <f>(R20+R24)/2</f>
        <v>7.1621212121212121</v>
      </c>
      <c r="S25" s="26">
        <f>(S20)</f>
        <v>8.35</v>
      </c>
      <c r="T25" s="26">
        <f>(T20+T24)/2</f>
        <v>6.8500000000000005</v>
      </c>
      <c r="U25" s="26">
        <f>(U20+U24)/2</f>
        <v>9.4642857142857153</v>
      </c>
      <c r="V25" s="26">
        <f>V24/1</f>
        <v>10.200000000000001</v>
      </c>
      <c r="W25" s="26">
        <f>AVERAGE(W20)</f>
        <v>10.3</v>
      </c>
      <c r="X25" s="26">
        <f>(X20)</f>
        <v>9.2624999999999993</v>
      </c>
      <c r="Y25" s="26">
        <f>(Y20)</f>
        <v>10.15</v>
      </c>
      <c r="Z25" s="27">
        <v>9.6</v>
      </c>
      <c r="AA25" s="26">
        <f>AA24/1</f>
        <v>10.6</v>
      </c>
      <c r="AB25" s="26">
        <f>(AB20+AB24)/2</f>
        <v>9.605952380952381</v>
      </c>
      <c r="AC25" s="29">
        <f>AVERAGE(B25:AB25)</f>
        <v>8.3539435358879786</v>
      </c>
    </row>
  </sheetData>
  <mergeCells count="1">
    <mergeCell ref="A1:AB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РНД</vt:lpstr>
      <vt:lpstr>Вибуття</vt:lpstr>
      <vt:lpstr>Середній бал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Zauth</dc:creator>
  <cp:lastModifiedBy>Незнанова Н О</cp:lastModifiedBy>
  <cp:lastPrinted>2021-01-11T07:39:16Z</cp:lastPrinted>
  <dcterms:created xsi:type="dcterms:W3CDTF">2015-06-03T15:08:22Z</dcterms:created>
  <dcterms:modified xsi:type="dcterms:W3CDTF">2021-03-22T08:20:09Z</dcterms:modified>
</cp:coreProperties>
</file>